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январь 2026\"/>
    </mc:Choice>
  </mc:AlternateContent>
  <xr:revisionPtr revIDLastSave="0" documentId="13_ncr:1_{7E568299-B0D2-41A2-B7B0-7602C9597D5A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Костанайская горэлектросеть" sheetId="2" r:id="rId1"/>
    <sheet name="Аулиекольский РЭС" sheetId="3" r:id="rId2"/>
    <sheet name="Беимбета Майлина" sheetId="4" r:id="rId3"/>
    <sheet name="Денисовский РЭС" sheetId="5" r:id="rId4"/>
    <sheet name="Житикаринский РЭС" sheetId="6" r:id="rId5"/>
    <sheet name="Камыстинский РЭС" sheetId="7" r:id="rId6"/>
    <sheet name="Карабалыкский РЭС" sheetId="8" r:id="rId7"/>
    <sheet name="Карасуский РЭС" sheetId="9" r:id="rId8"/>
    <sheet name="Алтынсаринский РЭС" sheetId="15" r:id="rId9"/>
    <sheet name="Костанайский РЭС" sheetId="10" r:id="rId10"/>
    <sheet name="Мендыкаринский РЭС" sheetId="11" r:id="rId11"/>
    <sheet name="Сарыкольский РЭС" sheetId="12" r:id="rId12"/>
    <sheet name="Узункольский РЭС" sheetId="13" r:id="rId13"/>
    <sheet name="Федоровский РЭС" sheetId="14" r:id="rId14"/>
  </sheets>
  <definedNames>
    <definedName name="_xlnm.Print_Area" localSheetId="8">'Алтынсаринский РЭС'!$A$1:$H$49</definedName>
    <definedName name="_xlnm.Print_Area" localSheetId="1">'Аулиекольский РЭС'!$A$1:$H$109</definedName>
    <definedName name="_xlnm.Print_Area" localSheetId="2">'Беимбета Майлина'!$A$1:$H$63</definedName>
    <definedName name="_xlnm.Print_Area" localSheetId="3">'Денисовский РЭС'!$A$1:$H$66</definedName>
    <definedName name="_xlnm.Print_Area" localSheetId="4">'Житикаринский РЭС'!$A$1:$H$54</definedName>
    <definedName name="_xlnm.Print_Area" localSheetId="5">'Камыстинский РЭС'!$A$1:$H$61</definedName>
    <definedName name="_xlnm.Print_Area" localSheetId="6">'Карабалыкский РЭС'!$A$1:$H$77</definedName>
    <definedName name="_xlnm.Print_Area" localSheetId="7">'Карасуский РЭС'!$A$1:$H$78</definedName>
    <definedName name="_xlnm.Print_Area" localSheetId="0">'Костанайская горэлектросеть'!$A$1:$H$42</definedName>
    <definedName name="_xlnm.Print_Area" localSheetId="9">'Костанайский РЭС'!$A$1:$H$127</definedName>
    <definedName name="_xlnm.Print_Area" localSheetId="10">'Мендыкаринский РЭС'!$A$1:$H$79</definedName>
    <definedName name="_xlnm.Print_Area" localSheetId="11">'Сарыкольский РЭС'!$A$1:$H$63</definedName>
    <definedName name="_xlnm.Print_Area" localSheetId="12">'Узункольский РЭС'!$A$1:$H$67</definedName>
    <definedName name="_xlnm.Print_Area" localSheetId="13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" l="1"/>
  <c r="G41" i="2"/>
  <c r="G28" i="11"/>
  <c r="G42" i="9"/>
  <c r="G6" i="8"/>
  <c r="G57" i="8"/>
  <c r="G4" i="7"/>
  <c r="G33" i="6"/>
  <c r="G3" i="6"/>
  <c r="G41" i="5"/>
  <c r="G43" i="5"/>
  <c r="G21" i="3"/>
  <c r="G64" i="3"/>
  <c r="G23" i="10"/>
  <c r="G22" i="10"/>
  <c r="G79" i="10"/>
  <c r="G55" i="10"/>
  <c r="G36" i="15"/>
  <c r="H36" i="15" s="1"/>
  <c r="G49" i="15"/>
  <c r="H49" i="15" s="1"/>
  <c r="H48" i="15"/>
  <c r="G47" i="15"/>
  <c r="H47" i="15" s="1"/>
  <c r="H46" i="15"/>
  <c r="H45" i="15"/>
  <c r="H44" i="15"/>
  <c r="H43" i="15"/>
  <c r="G43" i="15"/>
  <c r="H42" i="15"/>
  <c r="H41" i="15"/>
  <c r="H40" i="15"/>
  <c r="G39" i="15"/>
  <c r="H39" i="15" s="1"/>
  <c r="H38" i="15"/>
  <c r="H37" i="15"/>
  <c r="H35" i="15"/>
  <c r="H34" i="15"/>
  <c r="H33" i="15"/>
  <c r="H32" i="15"/>
  <c r="G31" i="15"/>
  <c r="H31" i="15" s="1"/>
  <c r="H30" i="15"/>
  <c r="G29" i="15"/>
  <c r="H29" i="15" s="1"/>
  <c r="H28" i="15"/>
  <c r="H27" i="15"/>
  <c r="H26" i="15"/>
  <c r="G26" i="15"/>
  <c r="H25" i="15"/>
  <c r="H24" i="15"/>
  <c r="H23" i="15"/>
  <c r="H22" i="15"/>
  <c r="H21" i="15"/>
  <c r="G21" i="15"/>
  <c r="H20" i="15"/>
  <c r="H19" i="15"/>
  <c r="H18" i="15"/>
  <c r="H17" i="15"/>
  <c r="H16" i="15"/>
  <c r="G15" i="15"/>
  <c r="H15" i="15" s="1"/>
  <c r="H14" i="15"/>
  <c r="G14" i="15"/>
  <c r="G13" i="15"/>
  <c r="H13" i="15" s="1"/>
  <c r="H12" i="15"/>
  <c r="H11" i="15"/>
  <c r="H10" i="15"/>
  <c r="H9" i="15"/>
  <c r="H8" i="15"/>
  <c r="G7" i="15"/>
  <c r="H7" i="15" s="1"/>
  <c r="G6" i="15"/>
  <c r="H6" i="15" s="1"/>
  <c r="G5" i="15"/>
  <c r="H5" i="15" s="1"/>
  <c r="H4" i="15"/>
  <c r="G3" i="15"/>
  <c r="H3" i="15" s="1"/>
  <c r="G2" i="15"/>
  <c r="H2" i="15" s="1"/>
  <c r="G78" i="10"/>
  <c r="G67" i="10"/>
  <c r="G46" i="10"/>
  <c r="G30" i="6"/>
  <c r="G52" i="5"/>
  <c r="G51" i="5"/>
  <c r="G21" i="4"/>
  <c r="G53" i="3"/>
  <c r="G16" i="3"/>
  <c r="G32" i="3"/>
  <c r="G53" i="10"/>
  <c r="G50" i="10" l="1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7" i="8"/>
  <c r="G46" i="8"/>
  <c r="G63" i="8"/>
  <c r="G4" i="8"/>
  <c r="G56" i="8"/>
  <c r="G60" i="8"/>
  <c r="G9" i="3"/>
  <c r="G67" i="3"/>
  <c r="G4" i="3"/>
  <c r="G15" i="3"/>
  <c r="G28" i="3"/>
  <c r="G24" i="3"/>
  <c r="G54" i="3"/>
  <c r="G8" i="3"/>
  <c r="G6" i="3"/>
  <c r="G24" i="2"/>
  <c r="G14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62" i="10"/>
  <c r="G54" i="10"/>
  <c r="G45" i="10"/>
  <c r="G38" i="10"/>
  <c r="G68" i="10"/>
  <c r="G41" i="10"/>
  <c r="G112" i="10"/>
  <c r="G114" i="10"/>
  <c r="G5" i="10"/>
  <c r="G33" i="10"/>
  <c r="G44" i="10"/>
  <c r="G29" i="10"/>
  <c r="G17" i="10"/>
  <c r="G64" i="10"/>
  <c r="G24" i="10"/>
  <c r="G125" i="10"/>
  <c r="G103" i="10"/>
  <c r="G21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7" i="2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2" i="2" l="1"/>
  <c r="G6" i="2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90" i="3" l="1"/>
  <c r="G23" i="12"/>
  <c r="G12" i="7"/>
  <c r="G40" i="7"/>
  <c r="G17" i="4"/>
  <c r="G6" i="4"/>
  <c r="G74" i="10"/>
  <c r="G20" i="10"/>
  <c r="G71" i="10"/>
  <c r="G47" i="10"/>
  <c r="G7" i="2"/>
  <c r="G18" i="4" l="1"/>
  <c r="G49" i="13"/>
  <c r="G34" i="6"/>
  <c r="G3" i="12"/>
  <c r="G29" i="12"/>
  <c r="G34" i="12"/>
  <c r="G48" i="12"/>
  <c r="G36" i="11"/>
  <c r="G75" i="11"/>
  <c r="G61" i="11"/>
  <c r="G65" i="8"/>
  <c r="G14" i="7"/>
  <c r="G8" i="7"/>
  <c r="G101" i="3"/>
  <c r="G93" i="3"/>
  <c r="G97" i="3"/>
  <c r="G87" i="3"/>
  <c r="G4" i="14"/>
  <c r="G20" i="2"/>
  <c r="G25" i="2"/>
  <c r="G28" i="2"/>
  <c r="G35" i="5" l="1"/>
  <c r="G57" i="11"/>
  <c r="G70" i="11"/>
  <c r="G73" i="11"/>
  <c r="G53" i="11"/>
  <c r="G22" i="4"/>
  <c r="G23" i="4"/>
  <c r="G82" i="3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2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<sst xmlns="http://schemas.openxmlformats.org/spreadsheetml/2006/main" count="1114" uniqueCount="1007">
  <si>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</si>
  <si>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</si>
  <si>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</si>
  <si>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</si>
  <si>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</si>
  <si>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</si>
  <si>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</si>
  <si>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</si>
  <si>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</si>
  <si>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</si>
  <si>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</si>
  <si>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</si>
  <si>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</si>
  <si>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</si>
  <si>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</si>
  <si>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</si>
  <si>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</si>
  <si>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</si>
  <si>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</si>
  <si>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</si>
  <si>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</si>
  <si>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</si>
  <si>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</si>
  <si>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</si>
  <si>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</si>
  <si>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</si>
  <si>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</si>
  <si>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</si>
  <si>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</si>
  <si>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</si>
  <si>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</si>
  <si>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</si>
  <si>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</si>
  <si>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</si>
  <si>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</si>
  <si>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</si>
  <si>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</si>
  <si>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</si>
  <si>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</si>
  <si>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</si>
  <si>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</si>
  <si>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</si>
  <si>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</si>
  <si>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</si>
  <si>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</si>
  <si>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</si>
  <si>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</si>
  <si>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</si>
  <si>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</si>
  <si>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</si>
  <si>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</si>
  <si>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</si>
  <si>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</si>
  <si>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</si>
  <si>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</si>
  <si>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</si>
  <si>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</si>
  <si>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</si>
  <si>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</si>
  <si>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</si>
  <si>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</si>
  <si>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</si>
  <si>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</si>
  <si>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</si>
  <si>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</si>
  <si>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</si>
  <si>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</si>
  <si>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</si>
  <si>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</si>
  <si>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</si>
  <si>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</si>
  <si>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</si>
  <si>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</si>
  <si>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</si>
  <si>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</si>
  <si>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</si>
  <si>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</si>
  <si>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</si>
  <si>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</si>
  <si>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</si>
  <si>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</si>
  <si>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</si>
  <si>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</si>
  <si>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</si>
  <si>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</si>
  <si>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</si>
  <si>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</si>
  <si>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</si>
  <si>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</si>
  <si>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</si>
  <si>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</si>
  <si>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</si>
  <si>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</si>
  <si>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</si>
  <si>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</si>
  <si>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</si>
  <si>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</si>
  <si>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</si>
  <si>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</si>
  <si>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</si>
  <si>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</si>
  <si>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</si>
  <si>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</si>
  <si>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</si>
  <si>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</si>
  <si>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</si>
  <si>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</si>
  <si>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</si>
  <si>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</si>
  <si>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</si>
  <si>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</si>
  <si>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</si>
  <si>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</si>
  <si>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</si>
  <si>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</si>
  <si>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</si>
  <si>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</si>
  <si>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</si>
  <si>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</si>
  <si>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</si>
  <si>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</si>
  <si>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</si>
  <si>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</si>
  <si>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</si>
  <si>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</si>
  <si>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</si>
  <si>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</si>
  <si>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</si>
  <si>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</si>
  <si>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</si>
  <si>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</si>
  <si>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</si>
  <si>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</si>
  <si>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</si>
  <si>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</si>
  <si>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</si>
  <si>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</si>
  <si>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</si>
  <si>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</si>
  <si>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</si>
  <si>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</si>
  <si>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</si>
  <si>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</si>
  <si>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</si>
  <si>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</si>
  <si>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</si>
  <si>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</si>
  <si>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</si>
  <si>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</si>
  <si>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</si>
  <si>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</si>
  <si>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</si>
  <si>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</si>
  <si>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</si>
  <si>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</si>
  <si>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</si>
  <si>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</si>
  <si>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</si>
  <si>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</si>
  <si>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</si>
  <si>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</si>
  <si>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</si>
  <si>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</si>
  <si>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</si>
  <si>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</si>
  <si>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</si>
  <si>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</si>
  <si>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</si>
  <si>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</si>
  <si>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</si>
  <si>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</si>
  <si>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</si>
  <si>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</si>
  <si>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</si>
  <si>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</si>
  <si>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</si>
  <si>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</si>
  <si>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</si>
  <si>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</si>
  <si>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</si>
  <si>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</si>
  <si>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</si>
  <si>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</si>
  <si>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</si>
  <si>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</si>
  <si>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</si>
  <si>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</si>
  <si>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</si>
  <si>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</si>
  <si>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</si>
  <si>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</si>
  <si>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</si>
  <si>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</si>
  <si>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</si>
  <si>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</si>
  <si>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</si>
  <si>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</si>
  <si>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</si>
  <si>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</si>
  <si>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</si>
  <si>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</si>
  <si>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</si>
  <si>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</si>
  <si>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</si>
  <si>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</si>
  <si>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</si>
  <si>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</si>
  <si>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</si>
  <si>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</si>
  <si>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</si>
  <si>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</si>
  <si>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</si>
  <si>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</si>
  <si>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</si>
  <si>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</si>
  <si>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</si>
  <si>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</si>
  <si>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</si>
  <si>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</si>
  <si>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</si>
  <si>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</si>
  <si>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</si>
  <si>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</si>
  <si>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</si>
  <si>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</si>
  <si>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</si>
  <si>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</si>
  <si>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</si>
  <si>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</si>
  <si>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</si>
  <si>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</si>
  <si>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</si>
  <si>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</si>
  <si>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</si>
  <si>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</si>
  <si>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</si>
  <si>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</si>
  <si>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</si>
  <si>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</si>
  <si>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</si>
  <si>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</si>
  <si>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</si>
  <si>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</si>
  <si>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</si>
  <si>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</si>
  <si>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</si>
  <si>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</si>
  <si>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</si>
  <si>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</si>
  <si>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</si>
  <si>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</si>
  <si>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</si>
  <si>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</si>
  <si>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</si>
  <si>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</si>
  <si>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</si>
  <si>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</si>
  <si>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</si>
  <si>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</si>
  <si>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</si>
  <si>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</si>
  <si>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</si>
  <si>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</si>
  <si>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</si>
  <si>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</si>
  <si>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</si>
  <si>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</si>
  <si>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</si>
  <si>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</si>
  <si>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</si>
  <si>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</si>
  <si>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</si>
  <si>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</si>
  <si>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</si>
  <si>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</si>
  <si>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</si>
  <si>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</si>
  <si>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</si>
  <si>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</si>
  <si>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</si>
  <si>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</si>
  <si>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</si>
  <si>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</si>
  <si>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</si>
  <si>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</si>
  <si>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</si>
  <si>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</si>
  <si>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</si>
  <si>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</si>
  <si>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</si>
  <si>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</si>
  <si>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</si>
  <si>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</si>
  <si>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</si>
  <si>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</si>
  <si>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</si>
  <si>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</si>
  <si>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</si>
  <si>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</si>
  <si>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</si>
  <si>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</si>
  <si>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</si>
  <si>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</si>
  <si>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</si>
  <si>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</si>
  <si>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</si>
  <si>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</si>
  <si>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</si>
  <si>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</si>
  <si>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</si>
  <si>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</si>
  <si>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</si>
  <si>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</si>
  <si>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</si>
  <si>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</si>
  <si>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</si>
  <si>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</si>
  <si>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</si>
  <si>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</si>
  <si>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</si>
  <si>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</si>
  <si>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</si>
  <si>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</si>
  <si>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</si>
  <si>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</si>
  <si>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</si>
  <si>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</si>
  <si>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</si>
  <si>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</si>
  <si>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</si>
  <si>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</si>
  <si>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</si>
  <si>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</si>
  <si>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</si>
  <si>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</si>
  <si>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</si>
  <si>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</si>
  <si>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</si>
  <si>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</si>
  <si>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</si>
  <si>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</si>
  <si>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</si>
  <si>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</si>
  <si>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</si>
  <si>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</si>
  <si>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</si>
  <si>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</si>
  <si>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</si>
  <si>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</si>
  <si>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</si>
  <si>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</si>
  <si>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</si>
  <si>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</si>
  <si>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</si>
  <si>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</si>
  <si>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</si>
  <si>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</si>
  <si>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</si>
  <si>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</si>
  <si>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</si>
  <si>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</si>
  <si>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</si>
  <si>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</si>
  <si>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</si>
  <si>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</si>
  <si>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</si>
  <si>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</si>
  <si>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</si>
  <si>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</si>
  <si>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</si>
  <si>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</si>
  <si>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</si>
  <si>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</si>
  <si>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</si>
  <si>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</si>
  <si>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</si>
  <si>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</si>
  <si>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</si>
  <si>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</si>
  <si>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</si>
  <si>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</si>
  <si>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</si>
  <si>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</si>
  <si>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</si>
  <si>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</si>
  <si>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</si>
  <si>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</si>
  <si>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</si>
  <si>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</si>
  <si>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</si>
  <si>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</si>
  <si>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</si>
  <si>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</si>
  <si>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</si>
  <si>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</si>
  <si>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</si>
  <si>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</si>
  <si>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</si>
  <si>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</si>
  <si>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</si>
  <si>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</si>
  <si>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</si>
  <si>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</si>
  <si>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</si>
  <si>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</si>
  <si>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</si>
  <si>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</si>
  <si>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</si>
  <si>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</si>
  <si>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</si>
  <si>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</si>
  <si>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</si>
  <si>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</si>
  <si>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</si>
  <si>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</si>
  <si>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</si>
  <si>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</si>
  <si>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</si>
  <si>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</si>
  <si>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</si>
  <si>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</si>
  <si>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</si>
  <si>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</si>
  <si>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</si>
  <si>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</si>
  <si>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</si>
  <si>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</si>
  <si>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</si>
  <si>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</si>
  <si>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</si>
  <si>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</si>
  <si>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</si>
  <si>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</si>
  <si>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</si>
  <si>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</si>
  <si>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</si>
  <si>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</si>
  <si>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</si>
  <si>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</si>
  <si>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</si>
  <si>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</si>
  <si>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</si>
  <si>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</si>
  <si>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</si>
  <si>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</si>
  <si>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</si>
  <si>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</si>
  <si>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</si>
  <si>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</si>
  <si>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</si>
  <si>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</si>
  <si>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</si>
  <si>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</si>
  <si>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</si>
  <si>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</si>
  <si>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</si>
  <si>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</si>
  <si>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</si>
  <si>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</si>
  <si>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</si>
  <si>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</si>
  <si>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</si>
  <si>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</si>
  <si>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</si>
  <si>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</si>
  <si>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</si>
  <si>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</si>
  <si>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</si>
  <si>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</si>
  <si>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</si>
  <si>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</si>
  <si>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</si>
  <si>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</si>
  <si>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</si>
  <si>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</si>
  <si>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</si>
  <si>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</si>
  <si>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</si>
  <si>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</si>
  <si>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</si>
  <si>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</si>
  <si>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</si>
  <si>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</si>
  <si>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</si>
  <si>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</si>
  <si>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</si>
  <si>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</si>
  <si>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</si>
  <si>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</si>
  <si>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</si>
  <si>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</si>
  <si>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</si>
  <si>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</si>
  <si>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</si>
  <si>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</si>
  <si>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</si>
  <si>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</si>
  <si>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</si>
  <si>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</si>
  <si>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</si>
  <si>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</si>
  <si>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</si>
  <si>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</si>
  <si>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</si>
  <si>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</si>
  <si>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</si>
  <si>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</si>
  <si>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</si>
  <si>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</si>
  <si>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</si>
  <si>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</si>
  <si>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</si>
  <si>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</si>
  <si>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</si>
  <si>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</si>
  <si>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</si>
  <si>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</si>
  <si>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</si>
  <si>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</si>
  <si>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</si>
  <si>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</si>
  <si>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</si>
  <si>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</si>
  <si>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</si>
  <si>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</si>
  <si>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</si>
  <si>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</si>
  <si>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</si>
  <si>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</si>
  <si>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</si>
  <si>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</si>
  <si>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</si>
  <si>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</si>
  <si>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</si>
  <si>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</si>
  <si>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</si>
  <si>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</si>
  <si>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</si>
  <si>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</si>
  <si>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</si>
  <si>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</si>
  <si>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</si>
  <si>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</si>
  <si>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</si>
  <si>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</si>
  <si>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</si>
  <si>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</si>
  <si>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</si>
  <si>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</si>
  <si>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</si>
  <si>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</si>
  <si>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</si>
  <si>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</si>
  <si>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</si>
  <si>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</si>
  <si>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</si>
  <si>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</si>
  <si>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</si>
  <si>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</si>
  <si>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</si>
  <si>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</si>
  <si>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</si>
  <si>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</si>
  <si>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</si>
  <si>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</si>
  <si>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</si>
  <si>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</si>
  <si>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</si>
  <si>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</si>
  <si>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</si>
  <si>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</si>
  <si>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</si>
  <si>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</si>
  <si>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</si>
  <si>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</si>
  <si>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</si>
  <si>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</si>
  <si>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</si>
  <si>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</si>
  <si>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</si>
  <si>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</si>
  <si>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</si>
  <si>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</si>
  <si>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</si>
  <si>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</si>
  <si>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</si>
  <si>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</si>
  <si>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</si>
  <si>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</si>
  <si>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</si>
  <si>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</si>
  <si>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</si>
  <si>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</si>
  <si>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</si>
  <si>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</si>
  <si>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</si>
  <si>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</si>
  <si>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</si>
  <si>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</si>
  <si>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</si>
  <si>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</si>
  <si>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</si>
  <si>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</si>
  <si>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</si>
  <si>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</si>
  <si>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</si>
  <si>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</si>
  <si>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</si>
  <si>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</si>
  <si>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</si>
  <si>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</si>
  <si>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</si>
  <si>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</si>
  <si>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</si>
  <si>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</si>
  <si>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</si>
  <si>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</si>
  <si>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</si>
  <si>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</si>
  <si>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</si>
  <si>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</si>
  <si>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</si>
  <si>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</si>
  <si>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</si>
  <si>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</si>
  <si>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</si>
  <si>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</si>
  <si>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</si>
  <si>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</si>
  <si>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</si>
  <si>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</si>
  <si>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</si>
  <si>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</si>
  <si>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</si>
  <si>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</si>
  <si>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</si>
  <si>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</si>
  <si>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</si>
  <si>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</si>
  <si>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</si>
  <si>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</si>
  <si>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</si>
  <si>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</si>
  <si>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</si>
  <si>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</si>
  <si>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</si>
  <si>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</si>
  <si>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</si>
  <si>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</si>
  <si>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</si>
  <si>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</si>
  <si>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</si>
  <si>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</si>
  <si>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</si>
  <si>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</si>
  <si>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</si>
  <si>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</si>
  <si>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</si>
  <si>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</si>
  <si>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</si>
  <si>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</si>
  <si>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</si>
  <si>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</si>
  <si>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</si>
  <si>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</si>
  <si>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</si>
  <si>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</si>
  <si>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</si>
  <si>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</si>
  <si>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</si>
  <si>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</si>
  <si>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</si>
  <si>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</si>
  <si>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</si>
  <si>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</si>
  <si>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</si>
  <si>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</si>
  <si>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</si>
  <si>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</si>
  <si>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</si>
  <si>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</si>
  <si>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</si>
  <si>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</si>
  <si>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</si>
  <si>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</si>
  <si>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</si>
  <si>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</si>
  <si>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</si>
  <si>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</si>
  <si>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</si>
  <si>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</si>
  <si>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</si>
  <si>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</si>
  <si>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</si>
  <si>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</si>
  <si>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</si>
  <si>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</si>
  <si>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</si>
  <si>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</si>
  <si>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</si>
  <si>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</si>
  <si>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</si>
  <si>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</si>
  <si>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</si>
  <si>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</si>
  <si>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</si>
  <si>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</si>
  <si>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</si>
  <si>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</si>
  <si>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</si>
  <si>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</si>
  <si>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</si>
  <si>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</si>
  <si>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</si>
  <si>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</si>
  <si>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</si>
  <si>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</si>
  <si>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</si>
  <si>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</si>
  <si>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</si>
  <si>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</si>
  <si>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</si>
  <si>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</si>
  <si>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</si>
  <si>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</si>
  <si>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</si>
  <si>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</si>
  <si>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</si>
  <si>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</si>
  <si>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</si>
  <si>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</si>
  <si>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</si>
  <si>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</si>
  <si>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</si>
  <si>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</si>
  <si>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</si>
  <si>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</si>
  <si>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</si>
  <si>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</si>
  <si>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</si>
  <si>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</si>
  <si>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</si>
  <si>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</si>
  <si>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</si>
  <si>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</si>
  <si>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</si>
  <si>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</si>
  <si>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</si>
  <si>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</si>
  <si>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</si>
  <si>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</si>
  <si>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</si>
  <si>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</si>
  <si>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</si>
  <si>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</si>
  <si>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</si>
  <si>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</si>
  <si>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</si>
  <si>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</si>
  <si>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</si>
  <si>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</si>
  <si>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</si>
  <si>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</si>
  <si>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</si>
  <si>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</si>
  <si>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</si>
  <si>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</si>
  <si>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</si>
  <si>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</si>
  <si>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</si>
  <si>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</si>
  <si>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</si>
  <si>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</si>
  <si>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</si>
  <si>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</si>
  <si>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</si>
  <si>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</si>
  <si>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</si>
  <si>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</si>
  <si>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</si>
  <si>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</si>
  <si>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</si>
  <si>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</si>
  <si>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</si>
  <si>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</si>
  <si>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</si>
  <si>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</si>
  <si>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</si>
  <si>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</si>
  <si>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</si>
  <si>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</si>
  <si>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</si>
  <si>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</si>
  <si>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</si>
  <si>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</si>
  <si>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</si>
  <si>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</si>
  <si>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</si>
  <si>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</si>
  <si>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</si>
  <si>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</si>
  <si>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</si>
  <si>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</si>
  <si>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</si>
  <si>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</si>
  <si>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</si>
  <si>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</si>
  <si>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</si>
  <si>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</si>
  <si>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</si>
  <si>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</si>
  <si>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</si>
  <si>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</si>
  <si>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</si>
  <si>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</si>
  <si>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</si>
  <si>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</si>
  <si>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</si>
  <si>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</si>
  <si>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</si>
  <si>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</si>
  <si>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</si>
  <si>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</si>
  <si>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</si>
  <si>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</si>
  <si>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</si>
  <si>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</si>
  <si>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</si>
  <si>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</si>
  <si>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</si>
  <si>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</si>
  <si>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</si>
  <si>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</si>
  <si>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</si>
  <si>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</si>
  <si>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</si>
  <si>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</si>
  <si>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</si>
  <si>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</si>
  <si>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</si>
  <si>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</si>
  <si>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</si>
  <si>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</si>
  <si>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</si>
  <si>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</si>
  <si>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</si>
  <si>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</si>
  <si>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</si>
  <si>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</si>
  <si>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</si>
  <si>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</si>
  <si>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</si>
  <si>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</si>
  <si>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</si>
  <si>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</si>
  <si>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</si>
  <si>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</si>
  <si>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</si>
  <si>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</si>
  <si>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</si>
  <si>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</si>
  <si>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</si>
  <si>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</si>
  <si>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</si>
  <si>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</si>
  <si>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</si>
  <si>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</si>
  <si>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</si>
  <si>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</si>
  <si>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</si>
  <si>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</si>
  <si>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</si>
  <si>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</si>
  <si>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</si>
  <si>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</si>
  <si>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</si>
  <si>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</si>
  <si>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</si>
  <si>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</si>
  <si>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</si>
  <si>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</si>
  <si>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</si>
  <si>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</si>
  <si>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</si>
  <si>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</si>
  <si>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</si>
  <si>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</si>
  <si>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</si>
  <si>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</si>
  <si>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</si>
  <si>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</si>
  <si>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</si>
  <si>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</si>
  <si>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</si>
  <si>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</si>
  <si>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</si>
  <si>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</si>
  <si>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</si>
  <si>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</si>
  <si>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</si>
  <si>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</si>
  <si>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</si>
  <si>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</si>
  <si>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</si>
  <si>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</si>
  <si>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</si>
  <si>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</si>
  <si>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</si>
  <si>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</si>
  <si>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</si>
  <si>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</si>
  <si>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</si>
  <si>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</si>
  <si>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</si>
  <si>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</si>
  <si>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</si>
  <si>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</si>
  <si>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</si>
  <si>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</si>
  <si>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</si>
  <si>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</si>
  <si>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</si>
  <si>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</si>
  <si>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</si>
  <si>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</si>
  <si>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</si>
  <si>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</si>
  <si>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</si>
  <si>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</si>
  <si>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</si>
  <si>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</si>
  <si>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</si>
  <si>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</si>
  <si>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</si>
  <si>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</si>
  <si>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</si>
  <si>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</si>
  <si>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</si>
  <si>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</si>
  <si>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</si>
  <si>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</si>
  <si>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</si>
  <si>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</si>
  <si>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</si>
  <si>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</si>
  <si>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</si>
  <si>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</si>
  <si>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</si>
  <si>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</si>
  <si>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</si>
  <si>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</si>
  <si>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</si>
  <si>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</si>
  <si>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</si>
  <si>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</si>
  <si>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</si>
  <si>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</si>
  <si>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</si>
  <si>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</si>
  <si>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</si>
  <si>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</si>
  <si>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</si>
  <si>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</si>
  <si>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</si>
  <si>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</si>
  <si>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</si>
  <si>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</si>
  <si>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</si>
  <si>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</si>
  <si>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</si>
  <si>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</si>
  <si>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</si>
  <si>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</si>
  <si>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</si>
  <si>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</si>
  <si>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</si>
  <si>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</si>
  <si>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</si>
  <si>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</si>
  <si>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</si>
  <si>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</si>
  <si>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</si>
  <si>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</si>
  <si>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</si>
  <si>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</si>
  <si>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</si>
  <si>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</si>
  <si>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</si>
  <si>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</si>
  <si>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</si>
  <si>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</si>
  <si>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</si>
  <si>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</si>
  <si>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</si>
  <si>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</si>
  <si>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</si>
  <si>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</si>
  <si>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</si>
  <si>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</si>
  <si>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</si>
  <si>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</si>
  <si>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</si>
  <si>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</si>
  <si>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</si>
  <si>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</si>
  <si>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</si>
  <si>
    <t>АЦК-ГЭК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</si>
</sst>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view="pageBreakPreview" zoomScale="130" zoomScaleNormal="100" zoomScaleSheetLayoutView="13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36" sqref="G36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15" t="s">
        <v>8</v>
      </c>
      <c r="B2" s="15"/>
      <c r="C2" s="15"/>
      <c r="D2" s="15"/>
      <c r="E2" s="15"/>
      <c r="F2" s="15"/>
      <c r="G2" s="15"/>
      <c r="H2" s="15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2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16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16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16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95</v>
      </c>
      <c r="E26" s="5">
        <v>10</v>
      </c>
      <c r="F26" s="7">
        <v>5.2522800000000007</v>
      </c>
      <c r="G26" s="6">
        <v>0.57999999999999996</v>
      </c>
      <c r="H26" s="8">
        <f t="shared" si="0"/>
        <v>4.6722800000000007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70</v>
      </c>
      <c r="E27" s="5">
        <v>10</v>
      </c>
      <c r="F27" s="7">
        <v>4.2177400000000009</v>
      </c>
      <c r="G27" s="6">
        <f>0.12+0.5</f>
        <v>0.62</v>
      </c>
      <c r="H27" s="8">
        <f t="shared" si="0"/>
        <v>3.5977400000000008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17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17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17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17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ref="H41" si="1">F41-G41</f>
        <v>2.8832451508262884</v>
      </c>
    </row>
    <row r="42" spans="1:9" x14ac:dyDescent="0.25">
      <c r="A42" s="5">
        <v>40</v>
      </c>
      <c r="B42" s="6" t="s">
        <v>1006</v>
      </c>
      <c r="C42" s="5">
        <v>0.8</v>
      </c>
      <c r="D42" s="5">
        <v>70</v>
      </c>
      <c r="E42" s="5">
        <v>10</v>
      </c>
      <c r="F42" s="7">
        <v>2.5299999999999998</v>
      </c>
      <c r="G42" s="8">
        <v>1.8</v>
      </c>
      <c r="H42" s="8">
        <f t="shared" si="0"/>
        <v>0.72999999999999976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topLeftCell="B1" zoomScaleNormal="100" zoomScaleSheetLayoutView="130" workbookViewId="0">
      <pane xSplit="1" ySplit="2" topLeftCell="C31" activePane="bottomRight" state="frozen"/>
      <selection activeCell="B1" sqref="B1"/>
      <selection pane="topRight" activeCell="C1" sqref="C1"/>
      <selection pane="bottomLeft" activeCell="B3" sqref="B3"/>
      <selection pane="bottomRight" activeCell="G48" sqref="G48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545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0.136+0.01578+0.004675+0.00475+0.0342+0.1</f>
        <v>0.29540500000000003</v>
      </c>
      <c r="H22" s="8">
        <f t="shared" si="0"/>
        <v>0.57904407332160446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f>3.039+0.15225</f>
        <v>3.1912500000000001</v>
      </c>
      <c r="H23" s="8">
        <f t="shared" si="0"/>
        <v>-0.69125000000000014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5.958+0.06</f>
        <v>6.0179999999999998</v>
      </c>
      <c r="H55" s="8">
        <f t="shared" si="0"/>
        <v>-3.5179999999999998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27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0.05+0.0049+0.0006+0.03075</f>
        <v>8.6250000000000007E-2</v>
      </c>
      <c r="H79" s="8">
        <f t="shared" si="1"/>
        <v>0.63829351789504363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view="pageBreakPreview" topLeftCell="B1" zoomScale="130" zoomScaleNormal="100" zoomScaleSheetLayoutView="130" workbookViewId="0">
      <pane xSplit="1" ySplit="2" topLeftCell="C34" activePane="bottomRight" state="frozen"/>
      <selection activeCell="B1" sqref="B1"/>
      <selection pane="topRight" activeCell="C1" sqref="C1"/>
      <selection pane="bottomLeft" activeCell="B3" sqref="B3"/>
      <selection pane="bottomRight" activeCell="E26" sqref="E2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716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f>0.007+0.08479</f>
        <v>9.179000000000001E-2</v>
      </c>
      <c r="H28" s="8">
        <f t="shared" si="0"/>
        <v>2.020413947066332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794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"/>
  <sheetViews>
    <sheetView view="pageBreakPreview" zoomScale="130" zoomScaleNormal="100" zoomScaleSheetLayoutView="130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7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18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18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18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18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f>0.03+0.025</f>
        <v>5.5E-2</v>
      </c>
      <c r="H21" s="8">
        <f t="shared" si="0"/>
        <v>0.20305206593118086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f>0.03+0.52</f>
        <v>0.55000000000000004</v>
      </c>
      <c r="H64" s="8">
        <f t="shared" si="0"/>
        <v>-0.26767571004558927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  <row r="66" spans="1:8" x14ac:dyDescent="0.25">
      <c r="A66" s="5">
        <v>64</v>
      </c>
      <c r="B66" s="6" t="s">
        <v>112</v>
      </c>
      <c r="C66" s="5">
        <v>3.9</v>
      </c>
      <c r="D66" s="5">
        <v>35</v>
      </c>
      <c r="E66" s="5">
        <v>10</v>
      </c>
      <c r="F66" s="7">
        <v>1.4622950402766917</v>
      </c>
      <c r="G66" s="6">
        <v>0.05</v>
      </c>
      <c r="H66" s="8">
        <f t="shared" si="0"/>
        <v>1.4122950402766916</v>
      </c>
    </row>
    <row r="67" spans="1:8" x14ac:dyDescent="0.25">
      <c r="A67" s="5">
        <v>65</v>
      </c>
      <c r="B67" s="6" t="s">
        <v>113</v>
      </c>
      <c r="C67" s="5">
        <v>17.600000000000001</v>
      </c>
      <c r="D67" s="5">
        <v>35</v>
      </c>
      <c r="E67" s="5">
        <v>10</v>
      </c>
      <c r="F67" s="7">
        <v>0.32403128733403963</v>
      </c>
      <c r="G67" s="6">
        <f>0.25+0.0032+0.0034+0.04275</f>
        <v>0.29935</v>
      </c>
      <c r="H67" s="8">
        <f t="shared" si="0"/>
        <v>2.4681287334039625E-2</v>
      </c>
    </row>
    <row r="68" spans="1:8" x14ac:dyDescent="0.25">
      <c r="A68" s="5">
        <v>66</v>
      </c>
      <c r="B68" s="6" t="s">
        <v>114</v>
      </c>
      <c r="C68" s="5">
        <v>3.6</v>
      </c>
      <c r="D68" s="5">
        <v>35</v>
      </c>
      <c r="E68" s="5">
        <v>10</v>
      </c>
      <c r="F68" s="7">
        <v>1.5841529602997493</v>
      </c>
      <c r="G68" s="6">
        <v>0.05</v>
      </c>
      <c r="H68" s="8">
        <f t="shared" ref="H68:H109" si="1">F68-G68</f>
        <v>1.5341529602997492</v>
      </c>
    </row>
    <row r="69" spans="1:8" x14ac:dyDescent="0.25">
      <c r="A69" s="5">
        <v>67</v>
      </c>
      <c r="B69" s="6" t="s">
        <v>115</v>
      </c>
      <c r="C69" s="5">
        <v>12</v>
      </c>
      <c r="D69" s="5">
        <v>35</v>
      </c>
      <c r="E69" s="5">
        <v>10</v>
      </c>
      <c r="F69" s="7">
        <v>0.47524588808992485</v>
      </c>
      <c r="G69" s="6">
        <v>0.02</v>
      </c>
      <c r="H69" s="8">
        <f t="shared" si="1"/>
        <v>0.45524588808992483</v>
      </c>
    </row>
    <row r="70" spans="1:8" x14ac:dyDescent="0.25">
      <c r="A70" s="5">
        <v>68</v>
      </c>
      <c r="B70" s="6" t="s">
        <v>116</v>
      </c>
      <c r="C70" s="5">
        <v>0.4</v>
      </c>
      <c r="D70" s="5">
        <v>35</v>
      </c>
      <c r="E70" s="5">
        <v>10</v>
      </c>
      <c r="F70" s="7">
        <v>2.7853000000000003</v>
      </c>
      <c r="G70" s="6">
        <v>2E-3</v>
      </c>
      <c r="H70" s="8">
        <f t="shared" si="1"/>
        <v>2.7833000000000006</v>
      </c>
    </row>
    <row r="71" spans="1:8" x14ac:dyDescent="0.25">
      <c r="A71" s="5">
        <v>69</v>
      </c>
      <c r="B71" s="6" t="s">
        <v>117</v>
      </c>
      <c r="C71" s="5">
        <v>6.1</v>
      </c>
      <c r="D71" s="5">
        <v>35</v>
      </c>
      <c r="E71" s="5">
        <v>10</v>
      </c>
      <c r="F71" s="7">
        <v>0.93490994378345871</v>
      </c>
      <c r="G71" s="6">
        <v>0</v>
      </c>
      <c r="H71" s="8">
        <f t="shared" si="1"/>
        <v>0.93490994378345871</v>
      </c>
    </row>
    <row r="72" spans="1:8" x14ac:dyDescent="0.25">
      <c r="A72" s="5">
        <v>70</v>
      </c>
      <c r="B72" s="6" t="s">
        <v>118</v>
      </c>
      <c r="C72" s="5">
        <v>13.1</v>
      </c>
      <c r="D72" s="5">
        <v>35</v>
      </c>
      <c r="E72" s="5">
        <v>10</v>
      </c>
      <c r="F72" s="7">
        <v>0.43533974481519838</v>
      </c>
      <c r="G72" s="6">
        <v>0.15</v>
      </c>
      <c r="H72" s="8">
        <f t="shared" si="1"/>
        <v>0.28533974481519842</v>
      </c>
    </row>
    <row r="73" spans="1:8" x14ac:dyDescent="0.25">
      <c r="A73" s="5">
        <v>71</v>
      </c>
      <c r="B73" s="6" t="s">
        <v>119</v>
      </c>
      <c r="C73" s="5">
        <v>25.6</v>
      </c>
      <c r="D73" s="5">
        <v>35</v>
      </c>
      <c r="E73" s="5">
        <v>10</v>
      </c>
      <c r="F73" s="7">
        <v>0.22277151004215223</v>
      </c>
      <c r="G73" s="6">
        <v>0</v>
      </c>
      <c r="H73" s="8">
        <f t="shared" si="1"/>
        <v>0.22277151004215223</v>
      </c>
    </row>
    <row r="74" spans="1:8" x14ac:dyDescent="0.25">
      <c r="A74" s="5">
        <v>72</v>
      </c>
      <c r="B74" s="6" t="s">
        <v>120</v>
      </c>
      <c r="C74" s="5">
        <v>1.2</v>
      </c>
      <c r="D74" s="5">
        <v>35</v>
      </c>
      <c r="E74" s="5">
        <v>10</v>
      </c>
      <c r="F74" s="7">
        <v>2.7853000000000003</v>
      </c>
      <c r="G74" s="6">
        <v>0.03</v>
      </c>
      <c r="H74" s="8">
        <f t="shared" si="1"/>
        <v>2.7553000000000005</v>
      </c>
    </row>
    <row r="75" spans="1:8" x14ac:dyDescent="0.25">
      <c r="A75" s="5">
        <v>73</v>
      </c>
      <c r="B75" s="6" t="s">
        <v>121</v>
      </c>
      <c r="C75" s="5">
        <v>6</v>
      </c>
      <c r="D75" s="5">
        <v>35</v>
      </c>
      <c r="E75" s="5">
        <v>10</v>
      </c>
      <c r="F75" s="7">
        <v>0.9504917761798497</v>
      </c>
      <c r="G75" s="6">
        <v>0.12</v>
      </c>
      <c r="H75" s="8">
        <f t="shared" si="1"/>
        <v>0.83049177617984971</v>
      </c>
    </row>
    <row r="76" spans="1:8" x14ac:dyDescent="0.25">
      <c r="A76" s="5">
        <v>74</v>
      </c>
      <c r="B76" s="6" t="s">
        <v>122</v>
      </c>
      <c r="C76" s="5">
        <v>43.5</v>
      </c>
      <c r="D76" s="5">
        <v>35</v>
      </c>
      <c r="E76" s="5">
        <v>10</v>
      </c>
      <c r="F76" s="7">
        <v>0.13110231395584135</v>
      </c>
      <c r="G76" s="6">
        <v>0.01</v>
      </c>
      <c r="H76" s="8">
        <f t="shared" si="1"/>
        <v>0.12110231395584135</v>
      </c>
    </row>
    <row r="77" spans="1:8" x14ac:dyDescent="0.25">
      <c r="A77" s="5">
        <v>75</v>
      </c>
      <c r="B77" s="6" t="s">
        <v>123</v>
      </c>
      <c r="C77" s="5">
        <v>16.899999999999999</v>
      </c>
      <c r="D77" s="5">
        <v>35</v>
      </c>
      <c r="E77" s="5">
        <v>10</v>
      </c>
      <c r="F77" s="7">
        <v>0.3374527016023135</v>
      </c>
      <c r="G77" s="6">
        <v>0.02</v>
      </c>
      <c r="H77" s="8">
        <f t="shared" si="1"/>
        <v>0.31745270160231348</v>
      </c>
    </row>
    <row r="78" spans="1:8" x14ac:dyDescent="0.25">
      <c r="A78" s="5">
        <v>76</v>
      </c>
      <c r="B78" s="6" t="s">
        <v>124</v>
      </c>
      <c r="C78" s="5">
        <v>35.700000000000003</v>
      </c>
      <c r="D78" s="5">
        <v>35</v>
      </c>
      <c r="E78" s="5">
        <v>10</v>
      </c>
      <c r="F78" s="7">
        <v>0.15974651700501671</v>
      </c>
      <c r="G78" s="6">
        <v>0.02</v>
      </c>
      <c r="H78" s="8">
        <f t="shared" si="1"/>
        <v>0.13974651700501672</v>
      </c>
    </row>
    <row r="79" spans="1:8" x14ac:dyDescent="0.25">
      <c r="A79" s="5">
        <v>77</v>
      </c>
      <c r="B79" s="6" t="s">
        <v>125</v>
      </c>
      <c r="C79" s="5">
        <v>4</v>
      </c>
      <c r="D79" s="5">
        <v>35</v>
      </c>
      <c r="E79" s="5">
        <v>10</v>
      </c>
      <c r="F79" s="7">
        <v>1.4257376642697746</v>
      </c>
      <c r="G79" s="6">
        <v>0.1</v>
      </c>
      <c r="H79" s="8">
        <f t="shared" si="1"/>
        <v>1.3257376642697745</v>
      </c>
    </row>
    <row r="80" spans="1:8" x14ac:dyDescent="0.25">
      <c r="A80" s="5">
        <v>78</v>
      </c>
      <c r="B80" s="6" t="s">
        <v>126</v>
      </c>
      <c r="C80" s="5">
        <v>1.4</v>
      </c>
      <c r="D80" s="5">
        <v>35</v>
      </c>
      <c r="E80" s="5">
        <v>10</v>
      </c>
      <c r="F80" s="7">
        <v>2.7853000000000003</v>
      </c>
      <c r="G80" s="6">
        <v>0.13</v>
      </c>
      <c r="H80" s="8">
        <f t="shared" si="1"/>
        <v>2.6553000000000004</v>
      </c>
    </row>
    <row r="81" spans="1:8" x14ac:dyDescent="0.25">
      <c r="A81" s="5">
        <v>79</v>
      </c>
      <c r="B81" s="6" t="s">
        <v>127</v>
      </c>
      <c r="C81" s="5">
        <v>2.2999999999999998</v>
      </c>
      <c r="D81" s="5">
        <v>35</v>
      </c>
      <c r="E81" s="5">
        <v>10</v>
      </c>
      <c r="F81" s="7">
        <v>2.4795437639474338</v>
      </c>
      <c r="G81" s="6">
        <v>0.05</v>
      </c>
      <c r="H81" s="8">
        <f t="shared" si="1"/>
        <v>2.429543763947434</v>
      </c>
    </row>
    <row r="82" spans="1:8" x14ac:dyDescent="0.25">
      <c r="A82" s="5">
        <v>80</v>
      </c>
      <c r="B82" s="6" t="s">
        <v>128</v>
      </c>
      <c r="C82" s="5">
        <v>4.82</v>
      </c>
      <c r="D82" s="5">
        <v>35</v>
      </c>
      <c r="E82" s="5">
        <v>10</v>
      </c>
      <c r="F82" s="7">
        <v>1.1831847836263689</v>
      </c>
      <c r="G82" s="6">
        <f>0.3+0.0958</f>
        <v>0.39579999999999999</v>
      </c>
      <c r="H82" s="8">
        <f t="shared" si="1"/>
        <v>0.78738478362636899</v>
      </c>
    </row>
    <row r="83" spans="1:8" x14ac:dyDescent="0.25">
      <c r="A83" s="5">
        <v>81</v>
      </c>
      <c r="B83" s="6" t="s">
        <v>129</v>
      </c>
      <c r="C83" s="5">
        <v>0.9</v>
      </c>
      <c r="D83" s="5">
        <v>35</v>
      </c>
      <c r="E83" s="5">
        <v>10</v>
      </c>
      <c r="F83" s="7">
        <v>2.7853000000000003</v>
      </c>
      <c r="G83" s="6">
        <v>0</v>
      </c>
      <c r="H83" s="8">
        <f t="shared" si="1"/>
        <v>2.7853000000000003</v>
      </c>
    </row>
    <row r="84" spans="1:8" x14ac:dyDescent="0.25">
      <c r="A84" s="5">
        <v>82</v>
      </c>
      <c r="B84" s="6" t="s">
        <v>130</v>
      </c>
      <c r="C84" s="5">
        <v>2.6</v>
      </c>
      <c r="D84" s="5">
        <v>35</v>
      </c>
      <c r="E84" s="5">
        <v>10</v>
      </c>
      <c r="F84" s="7">
        <v>2.193442560415038</v>
      </c>
      <c r="G84" s="6">
        <v>0.01</v>
      </c>
      <c r="H84" s="8">
        <f t="shared" si="1"/>
        <v>2.1834425604150383</v>
      </c>
    </row>
    <row r="85" spans="1:8" x14ac:dyDescent="0.25">
      <c r="A85" s="5">
        <v>83</v>
      </c>
      <c r="B85" s="6" t="s">
        <v>131</v>
      </c>
      <c r="C85" s="5">
        <v>48.9</v>
      </c>
      <c r="D85" s="5">
        <v>35</v>
      </c>
      <c r="E85" s="5">
        <v>10</v>
      </c>
      <c r="F85" s="7">
        <v>0.1166247578134785</v>
      </c>
      <c r="G85" s="6">
        <v>0.01</v>
      </c>
      <c r="H85" s="8">
        <f t="shared" si="1"/>
        <v>0.10662475781347851</v>
      </c>
    </row>
    <row r="86" spans="1:8" x14ac:dyDescent="0.25">
      <c r="A86" s="5">
        <v>84</v>
      </c>
      <c r="B86" s="6" t="s">
        <v>132</v>
      </c>
      <c r="C86" s="5">
        <v>3.2</v>
      </c>
      <c r="D86" s="5">
        <v>35</v>
      </c>
      <c r="E86" s="5">
        <v>10</v>
      </c>
      <c r="F86" s="7">
        <v>1.7821720803372179</v>
      </c>
      <c r="G86" s="6">
        <v>0.05</v>
      </c>
      <c r="H86" s="8">
        <f t="shared" si="1"/>
        <v>1.7321720803372178</v>
      </c>
    </row>
    <row r="87" spans="1:8" x14ac:dyDescent="0.25">
      <c r="A87" s="5">
        <v>85</v>
      </c>
      <c r="B87" s="6" t="s">
        <v>133</v>
      </c>
      <c r="C87" s="5">
        <v>1.7</v>
      </c>
      <c r="D87" s="5">
        <v>35</v>
      </c>
      <c r="E87" s="5">
        <v>10</v>
      </c>
      <c r="F87" s="7">
        <v>2.7853000000000003</v>
      </c>
      <c r="G87" s="6">
        <f>0.09+0.0025</f>
        <v>9.2499999999999999E-2</v>
      </c>
      <c r="H87" s="8">
        <f t="shared" si="1"/>
        <v>2.6928000000000005</v>
      </c>
    </row>
    <row r="88" spans="1:8" x14ac:dyDescent="0.25">
      <c r="A88" s="5">
        <v>86</v>
      </c>
      <c r="B88" s="6" t="s">
        <v>134</v>
      </c>
      <c r="C88" s="5">
        <v>3.7</v>
      </c>
      <c r="D88" s="5">
        <v>35</v>
      </c>
      <c r="E88" s="5">
        <v>10</v>
      </c>
      <c r="F88" s="7">
        <v>1.5413380154267831</v>
      </c>
      <c r="G88" s="6">
        <v>0</v>
      </c>
      <c r="H88" s="8">
        <f t="shared" si="1"/>
        <v>1.5413380154267831</v>
      </c>
    </row>
    <row r="89" spans="1:8" x14ac:dyDescent="0.25">
      <c r="A89" s="5">
        <v>87</v>
      </c>
      <c r="B89" s="6" t="s">
        <v>135</v>
      </c>
      <c r="C89" s="5">
        <v>13.5</v>
      </c>
      <c r="D89" s="5">
        <v>35</v>
      </c>
      <c r="E89" s="5">
        <v>10</v>
      </c>
      <c r="F89" s="7">
        <v>0.42244078941326646</v>
      </c>
      <c r="G89" s="6">
        <v>0.02</v>
      </c>
      <c r="H89" s="8">
        <f t="shared" si="1"/>
        <v>0.40244078941326644</v>
      </c>
    </row>
    <row r="90" spans="1:8" x14ac:dyDescent="0.25">
      <c r="A90" s="5">
        <v>88</v>
      </c>
      <c r="B90" s="6" t="s">
        <v>136</v>
      </c>
      <c r="C90" s="5">
        <v>2.2000000000000002</v>
      </c>
      <c r="D90" s="5">
        <v>35</v>
      </c>
      <c r="E90" s="5">
        <v>10</v>
      </c>
      <c r="F90" s="7">
        <v>2.592250298672317</v>
      </c>
      <c r="G90" s="6">
        <f>0.02+0.0105</f>
        <v>3.0499999999999999E-2</v>
      </c>
      <c r="H90" s="8">
        <f t="shared" si="1"/>
        <v>2.5617502986723171</v>
      </c>
    </row>
    <row r="91" spans="1:8" x14ac:dyDescent="0.25">
      <c r="A91" s="5">
        <v>89</v>
      </c>
      <c r="B91" s="6" t="s">
        <v>137</v>
      </c>
      <c r="C91" s="5">
        <v>0.6</v>
      </c>
      <c r="D91" s="5">
        <v>50</v>
      </c>
      <c r="E91" s="5">
        <v>10</v>
      </c>
      <c r="F91" s="7">
        <v>3.3423600000000007</v>
      </c>
      <c r="G91" s="6">
        <v>5.7400000000000003E-3</v>
      </c>
      <c r="H91" s="8">
        <f t="shared" si="1"/>
        <v>3.3366200000000008</v>
      </c>
    </row>
    <row r="92" spans="1:8" x14ac:dyDescent="0.25">
      <c r="A92" s="5">
        <v>90</v>
      </c>
      <c r="B92" s="6" t="s">
        <v>138</v>
      </c>
      <c r="C92" s="5">
        <v>10.3</v>
      </c>
      <c r="D92" s="5">
        <v>35</v>
      </c>
      <c r="E92" s="5">
        <v>10</v>
      </c>
      <c r="F92" s="7">
        <v>0.55368452981350469</v>
      </c>
      <c r="G92" s="6">
        <v>0</v>
      </c>
      <c r="H92" s="8">
        <f t="shared" si="1"/>
        <v>0.55368452981350469</v>
      </c>
    </row>
    <row r="93" spans="1:8" x14ac:dyDescent="0.25">
      <c r="A93" s="5">
        <v>91</v>
      </c>
      <c r="B93" s="6" t="s">
        <v>139</v>
      </c>
      <c r="C93" s="5">
        <v>2.1</v>
      </c>
      <c r="D93" s="5">
        <v>35</v>
      </c>
      <c r="E93" s="5">
        <v>10</v>
      </c>
      <c r="F93" s="7">
        <v>2.7156907890852851</v>
      </c>
      <c r="G93" s="6">
        <f>0.04+0.0025</f>
        <v>4.2500000000000003E-2</v>
      </c>
      <c r="H93" s="8">
        <f t="shared" si="1"/>
        <v>2.6731907890852851</v>
      </c>
    </row>
    <row r="94" spans="1:8" x14ac:dyDescent="0.25">
      <c r="A94" s="5">
        <v>92</v>
      </c>
      <c r="B94" s="6" t="s">
        <v>140</v>
      </c>
      <c r="C94" s="5">
        <v>2.4</v>
      </c>
      <c r="D94" s="5">
        <v>35</v>
      </c>
      <c r="E94" s="5">
        <v>10</v>
      </c>
      <c r="F94" s="7">
        <v>2.3762294404496247</v>
      </c>
      <c r="G94" s="6">
        <v>0.02</v>
      </c>
      <c r="H94" s="8">
        <f t="shared" si="1"/>
        <v>2.3562294404496247</v>
      </c>
    </row>
    <row r="95" spans="1:8" x14ac:dyDescent="0.25">
      <c r="A95" s="5">
        <v>93</v>
      </c>
      <c r="B95" s="6" t="s">
        <v>141</v>
      </c>
      <c r="C95" s="5">
        <v>0.8</v>
      </c>
      <c r="D95" s="5">
        <v>35</v>
      </c>
      <c r="E95" s="5">
        <v>10</v>
      </c>
      <c r="F95" s="7">
        <v>2.7853000000000003</v>
      </c>
      <c r="G95" s="6">
        <v>0.02</v>
      </c>
      <c r="H95" s="8">
        <f t="shared" si="1"/>
        <v>2.7653000000000003</v>
      </c>
    </row>
    <row r="96" spans="1:8" x14ac:dyDescent="0.25">
      <c r="A96" s="5">
        <v>94</v>
      </c>
      <c r="B96" s="6" t="s">
        <v>142</v>
      </c>
      <c r="C96" s="5">
        <v>13</v>
      </c>
      <c r="D96" s="5">
        <v>70</v>
      </c>
      <c r="E96" s="5">
        <v>10</v>
      </c>
      <c r="F96" s="7">
        <v>0.77922517913709288</v>
      </c>
      <c r="G96" s="6">
        <v>0</v>
      </c>
      <c r="H96" s="8">
        <f t="shared" si="1"/>
        <v>0.77922517913709288</v>
      </c>
    </row>
    <row r="97" spans="1:8" x14ac:dyDescent="0.25">
      <c r="A97" s="5">
        <v>95</v>
      </c>
      <c r="B97" s="6" t="s">
        <v>143</v>
      </c>
      <c r="C97" s="5">
        <v>3.8</v>
      </c>
      <c r="D97" s="5">
        <v>35</v>
      </c>
      <c r="E97" s="5">
        <v>10</v>
      </c>
      <c r="F97" s="7">
        <v>1.5007764887050257</v>
      </c>
      <c r="G97" s="6">
        <f>0.02+0.0025</f>
        <v>2.2499999999999999E-2</v>
      </c>
      <c r="H97" s="8">
        <f t="shared" si="1"/>
        <v>1.4782764887050257</v>
      </c>
    </row>
    <row r="98" spans="1:8" x14ac:dyDescent="0.25">
      <c r="A98" s="5">
        <v>96</v>
      </c>
      <c r="B98" s="6" t="s">
        <v>144</v>
      </c>
      <c r="C98" s="5">
        <v>0.9</v>
      </c>
      <c r="D98" s="5">
        <v>35</v>
      </c>
      <c r="E98" s="5">
        <v>10</v>
      </c>
      <c r="F98" s="7">
        <v>2.7853000000000003</v>
      </c>
      <c r="G98" s="6">
        <v>0.09</v>
      </c>
      <c r="H98" s="8">
        <f t="shared" si="1"/>
        <v>2.6953000000000005</v>
      </c>
    </row>
    <row r="99" spans="1:8" x14ac:dyDescent="0.25">
      <c r="A99" s="5">
        <v>97</v>
      </c>
      <c r="B99" s="6" t="s">
        <v>145</v>
      </c>
      <c r="C99" s="5">
        <v>0.6</v>
      </c>
      <c r="D99" s="5">
        <v>70</v>
      </c>
      <c r="E99" s="5">
        <v>10</v>
      </c>
      <c r="F99" s="7">
        <v>4.2177400000000009</v>
      </c>
      <c r="G99" s="6">
        <v>0</v>
      </c>
      <c r="H99" s="8">
        <f t="shared" si="1"/>
        <v>4.2177400000000009</v>
      </c>
    </row>
    <row r="100" spans="1:8" x14ac:dyDescent="0.25">
      <c r="A100" s="5">
        <v>98</v>
      </c>
      <c r="B100" s="6" t="s">
        <v>146</v>
      </c>
      <c r="C100" s="5">
        <v>2.2999999999999998</v>
      </c>
      <c r="D100" s="5">
        <v>35</v>
      </c>
      <c r="E100" s="5">
        <v>10</v>
      </c>
      <c r="F100" s="7">
        <v>2.4795437639474338</v>
      </c>
      <c r="G100" s="6">
        <v>0</v>
      </c>
      <c r="H100" s="8">
        <f t="shared" si="1"/>
        <v>2.4795437639474338</v>
      </c>
    </row>
    <row r="101" spans="1:8" x14ac:dyDescent="0.25">
      <c r="A101" s="5">
        <v>99</v>
      </c>
      <c r="B101" s="6" t="s">
        <v>147</v>
      </c>
      <c r="C101" s="5">
        <v>3.4</v>
      </c>
      <c r="D101" s="5">
        <v>25</v>
      </c>
      <c r="E101" s="5">
        <v>10</v>
      </c>
      <c r="F101" s="7">
        <v>1.1391270324750262</v>
      </c>
      <c r="G101" s="9">
        <f>0.07+0.0054+0.04504</f>
        <v>0.12044000000000001</v>
      </c>
      <c r="H101" s="8">
        <f t="shared" si="1"/>
        <v>1.0186870324750261</v>
      </c>
    </row>
    <row r="102" spans="1:8" x14ac:dyDescent="0.25">
      <c r="A102" s="5">
        <v>100</v>
      </c>
      <c r="B102" s="6" t="s">
        <v>148</v>
      </c>
      <c r="C102" s="5">
        <v>1.2</v>
      </c>
      <c r="D102" s="5">
        <v>35</v>
      </c>
      <c r="E102" s="5">
        <v>10</v>
      </c>
      <c r="F102" s="7">
        <v>2.7853000000000003</v>
      </c>
      <c r="G102" s="6">
        <v>0.03</v>
      </c>
      <c r="H102" s="8">
        <f t="shared" si="1"/>
        <v>2.7553000000000005</v>
      </c>
    </row>
    <row r="103" spans="1:8" x14ac:dyDescent="0.25">
      <c r="A103" s="5">
        <v>101</v>
      </c>
      <c r="B103" s="6" t="s">
        <v>149</v>
      </c>
      <c r="C103" s="5">
        <v>4.2</v>
      </c>
      <c r="D103" s="5">
        <v>35</v>
      </c>
      <c r="E103" s="5">
        <v>10</v>
      </c>
      <c r="F103" s="7">
        <v>1.3578453945426425</v>
      </c>
      <c r="G103" s="6">
        <v>0.02</v>
      </c>
      <c r="H103" s="8">
        <f t="shared" si="1"/>
        <v>1.3378453945426425</v>
      </c>
    </row>
    <row r="104" spans="1:8" x14ac:dyDescent="0.25">
      <c r="A104" s="5">
        <v>102</v>
      </c>
      <c r="B104" s="6" t="s">
        <v>150</v>
      </c>
      <c r="C104" s="5">
        <v>13.2</v>
      </c>
      <c r="D104" s="5">
        <v>35</v>
      </c>
      <c r="E104" s="5">
        <v>10</v>
      </c>
      <c r="F104" s="7">
        <v>0.43204171644538625</v>
      </c>
      <c r="G104" s="6">
        <v>0</v>
      </c>
      <c r="H104" s="8">
        <f t="shared" si="1"/>
        <v>0.43204171644538625</v>
      </c>
    </row>
    <row r="105" spans="1:8" x14ac:dyDescent="0.25">
      <c r="A105" s="5">
        <v>103</v>
      </c>
      <c r="B105" s="6" t="s">
        <v>151</v>
      </c>
      <c r="C105" s="5">
        <v>4.2</v>
      </c>
      <c r="D105" s="5">
        <v>35</v>
      </c>
      <c r="E105" s="5">
        <v>10</v>
      </c>
      <c r="F105" s="7">
        <v>1.3578453945426425</v>
      </c>
      <c r="G105" s="6">
        <v>7.0000000000000007E-2</v>
      </c>
      <c r="H105" s="8">
        <f t="shared" si="1"/>
        <v>1.2878453945426425</v>
      </c>
    </row>
    <row r="106" spans="1:8" x14ac:dyDescent="0.25">
      <c r="A106" s="5">
        <v>104</v>
      </c>
      <c r="B106" s="6" t="s">
        <v>152</v>
      </c>
      <c r="C106" s="5">
        <v>0.08</v>
      </c>
      <c r="D106" s="5">
        <v>35</v>
      </c>
      <c r="E106" s="5">
        <v>10</v>
      </c>
      <c r="F106" s="7">
        <v>2.7853000000000003</v>
      </c>
      <c r="G106" s="6">
        <v>0</v>
      </c>
      <c r="H106" s="8">
        <f t="shared" si="1"/>
        <v>2.7853000000000003</v>
      </c>
    </row>
    <row r="107" spans="1:8" x14ac:dyDescent="0.25">
      <c r="A107" s="5">
        <v>105</v>
      </c>
      <c r="B107" s="6" t="s">
        <v>153</v>
      </c>
      <c r="C107" s="5">
        <v>13.8</v>
      </c>
      <c r="D107" s="5">
        <v>35</v>
      </c>
      <c r="E107" s="5">
        <v>10</v>
      </c>
      <c r="F107" s="7">
        <v>0.41325729399123895</v>
      </c>
      <c r="G107" s="6">
        <v>0.05</v>
      </c>
      <c r="H107" s="8">
        <f t="shared" si="1"/>
        <v>0.36325729399123896</v>
      </c>
    </row>
    <row r="108" spans="1:8" x14ac:dyDescent="0.25">
      <c r="A108" s="5">
        <v>106</v>
      </c>
      <c r="B108" s="6" t="s">
        <v>154</v>
      </c>
      <c r="C108" s="5">
        <v>1.75</v>
      </c>
      <c r="D108" s="5">
        <v>35</v>
      </c>
      <c r="E108" s="5">
        <v>10</v>
      </c>
      <c r="F108" s="7">
        <v>2.7853000000000003</v>
      </c>
      <c r="G108" s="6">
        <v>0.02</v>
      </c>
      <c r="H108" s="8">
        <f t="shared" si="1"/>
        <v>2.7653000000000003</v>
      </c>
    </row>
    <row r="109" spans="1:8" x14ac:dyDescent="0.25">
      <c r="A109" s="5">
        <v>107</v>
      </c>
      <c r="B109" s="6" t="s">
        <v>155</v>
      </c>
      <c r="C109" s="5">
        <v>3.49</v>
      </c>
      <c r="D109" s="5">
        <v>35</v>
      </c>
      <c r="E109" s="5">
        <v>10</v>
      </c>
      <c r="F109" s="7">
        <v>1.634083282830687</v>
      </c>
      <c r="G109" s="6">
        <v>0</v>
      </c>
      <c r="H109" s="8">
        <f t="shared" si="1"/>
        <v>1.634083282830687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156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28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217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0.25+0.007735+0.00492+0.13482</f>
        <v>0.39747499999999997</v>
      </c>
      <c r="H41" s="8">
        <f t="shared" si="1"/>
        <v>2.0538972355448979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f>0.08+0.255</f>
        <v>0.33500000000000002</v>
      </c>
      <c r="H43" s="8">
        <f t="shared" si="1"/>
        <v>9.7041716445386228E-2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1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282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0.06+0.00519+0.04277</f>
        <v>0.10796</v>
      </c>
      <c r="H3" s="8">
        <f>F3-G3</f>
        <v>0.52570118411989974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f>0.002+0.065</f>
        <v>6.7000000000000004E-2</v>
      </c>
      <c r="H33" s="8">
        <f t="shared" si="0"/>
        <v>0.23764480005764416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5" sqref="G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335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f>0.201+0.185</f>
        <v>0.38600000000000001</v>
      </c>
      <c r="H4" s="8">
        <f t="shared" ref="H4:H61" si="0">F4-G4</f>
        <v>1.0221359647108885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9" sqref="F9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395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0.46+0.1341+0.005057+0.0071+0.00437+0.0996</f>
        <v>0.71022700000000005</v>
      </c>
      <c r="H6" s="8">
        <f t="shared" si="0"/>
        <v>-0.12530898388932332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f>0.009+0.2167</f>
        <v>0.22570000000000001</v>
      </c>
      <c r="H57" s="8">
        <f t="shared" si="0"/>
        <v>0.52468824435251282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30" activePane="bottomRight" state="frozen"/>
      <selection activeCell="B1" sqref="B1"/>
      <selection pane="topRight" activeCell="C1" sqref="C1"/>
      <selection pane="bottomLeft" activeCell="B3" sqref="B3"/>
      <selection pane="bottomRight" activeCell="E36" sqref="E3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468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f>0.067+0.0387</f>
        <v>0.1057</v>
      </c>
      <c r="H42" s="8">
        <f t="shared" si="0"/>
        <v>1.6224668657815451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B75-5890-4ED4-A2BC-060306E29B1F}">
  <dimension ref="A1:I49"/>
  <sheetViews>
    <sheetView tabSelected="1" topLeftCell="B1" zoomScaleNormal="100" zoomScaleSheetLayoutView="130" workbookViewId="0">
      <pane xSplit="1" ySplit="1" topLeftCell="C2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5">
        <v>126</v>
      </c>
      <c r="B2" s="6" t="s">
        <v>668</v>
      </c>
      <c r="C2" s="5">
        <v>20.149999999999999</v>
      </c>
      <c r="D2" s="5">
        <v>50</v>
      </c>
      <c r="E2" s="5">
        <v>10</v>
      </c>
      <c r="F2" s="7">
        <v>0.36496857104886815</v>
      </c>
      <c r="G2" s="6">
        <f>0.241+0.0235</f>
        <v>0.26450000000000001</v>
      </c>
      <c r="H2" s="8">
        <f t="shared" ref="H2:H5" si="0">F2-G2</f>
        <v>0.10046857104886814</v>
      </c>
    </row>
    <row r="3" spans="1:9" x14ac:dyDescent="0.25">
      <c r="A3" s="5">
        <v>127</v>
      </c>
      <c r="B3" s="6" t="s">
        <v>669</v>
      </c>
      <c r="C3" s="5">
        <v>2.6</v>
      </c>
      <c r="D3" s="5">
        <v>35</v>
      </c>
      <c r="E3" s="5">
        <v>10</v>
      </c>
      <c r="F3" s="7">
        <v>2.193442560415038</v>
      </c>
      <c r="G3" s="6">
        <f>0.034+0.0249</f>
        <v>5.8900000000000001E-2</v>
      </c>
      <c r="H3" s="8">
        <f t="shared" si="0"/>
        <v>2.1345425604150381</v>
      </c>
    </row>
    <row r="4" spans="1:9" x14ac:dyDescent="0.25">
      <c r="A4" s="5">
        <v>128</v>
      </c>
      <c r="B4" s="6" t="s">
        <v>670</v>
      </c>
      <c r="C4" s="5">
        <v>1.89</v>
      </c>
      <c r="D4" s="5">
        <v>35</v>
      </c>
      <c r="E4" s="5">
        <v>10</v>
      </c>
      <c r="F4" s="7">
        <v>2.7853000000000003</v>
      </c>
      <c r="G4" s="6">
        <v>3.3000000000000002E-2</v>
      </c>
      <c r="H4" s="8">
        <f t="shared" si="0"/>
        <v>2.7523000000000004</v>
      </c>
    </row>
    <row r="5" spans="1:9" x14ac:dyDescent="0.25">
      <c r="A5" s="5">
        <v>129</v>
      </c>
      <c r="B5" s="6" t="s">
        <v>671</v>
      </c>
      <c r="C5" s="5">
        <v>9.1</v>
      </c>
      <c r="D5" s="5">
        <v>35</v>
      </c>
      <c r="E5" s="5">
        <v>10</v>
      </c>
      <c r="F5" s="7">
        <v>0.62669787440429647</v>
      </c>
      <c r="G5" s="9">
        <f>0.267+0.0099+0.0069+0.0081</f>
        <v>0.29190000000000005</v>
      </c>
      <c r="H5" s="8">
        <f t="shared" si="0"/>
        <v>0.33479787440429642</v>
      </c>
    </row>
    <row r="6" spans="1:9" x14ac:dyDescent="0.25">
      <c r="A6" s="5">
        <v>130</v>
      </c>
      <c r="B6" s="6" t="s">
        <v>672</v>
      </c>
      <c r="C6" s="5">
        <v>2.2400000000000002</v>
      </c>
      <c r="D6" s="5">
        <v>35</v>
      </c>
      <c r="E6" s="5">
        <v>10</v>
      </c>
      <c r="F6" s="7">
        <v>2.5459601147674542</v>
      </c>
      <c r="G6" s="6">
        <f>0.1+0.0044</f>
        <v>0.10440000000000001</v>
      </c>
      <c r="H6" s="8">
        <f t="shared" ref="H6:H49" si="1">F6-G6</f>
        <v>2.4415601147674542</v>
      </c>
    </row>
    <row r="7" spans="1:9" x14ac:dyDescent="0.25">
      <c r="A7" s="5">
        <v>131</v>
      </c>
      <c r="B7" s="6" t="s">
        <v>673</v>
      </c>
      <c r="C7" s="5">
        <v>4.2</v>
      </c>
      <c r="D7" s="5">
        <v>35</v>
      </c>
      <c r="E7" s="5">
        <v>10</v>
      </c>
      <c r="F7" s="7">
        <v>1.3578453945426425</v>
      </c>
      <c r="G7" s="6">
        <f>0.084+0.057</f>
        <v>0.14100000000000001</v>
      </c>
      <c r="H7" s="8">
        <f t="shared" si="1"/>
        <v>1.2168453945426425</v>
      </c>
    </row>
    <row r="8" spans="1:9" x14ac:dyDescent="0.25">
      <c r="A8" s="5">
        <v>132</v>
      </c>
      <c r="B8" s="6" t="s">
        <v>674</v>
      </c>
      <c r="C8" s="5">
        <v>0.35</v>
      </c>
      <c r="D8" s="5">
        <v>35</v>
      </c>
      <c r="E8" s="5">
        <v>10</v>
      </c>
      <c r="F8" s="7">
        <v>2.7853000000000003</v>
      </c>
      <c r="G8" s="6">
        <v>0</v>
      </c>
      <c r="H8" s="8">
        <f t="shared" si="1"/>
        <v>2.7853000000000003</v>
      </c>
    </row>
    <row r="9" spans="1:9" x14ac:dyDescent="0.25">
      <c r="A9" s="5">
        <v>133</v>
      </c>
      <c r="B9" s="6" t="s">
        <v>675</v>
      </c>
      <c r="C9" s="5">
        <v>17.579999999999998</v>
      </c>
      <c r="D9" s="5">
        <v>35</v>
      </c>
      <c r="E9" s="5">
        <v>10</v>
      </c>
      <c r="F9" s="7">
        <v>0.32439992361087022</v>
      </c>
      <c r="G9" s="6">
        <v>1.7000000000000001E-2</v>
      </c>
      <c r="H9" s="8">
        <f t="shared" si="1"/>
        <v>0.30739992361087021</v>
      </c>
    </row>
    <row r="10" spans="1:9" x14ac:dyDescent="0.25">
      <c r="A10" s="5">
        <v>134</v>
      </c>
      <c r="B10" s="6" t="s">
        <v>676</v>
      </c>
      <c r="C10" s="5">
        <v>0.15</v>
      </c>
      <c r="D10" s="5">
        <v>50</v>
      </c>
      <c r="E10" s="5">
        <v>10</v>
      </c>
      <c r="F10" s="7">
        <v>3.3423600000000007</v>
      </c>
      <c r="G10" s="6">
        <v>0.32</v>
      </c>
      <c r="H10" s="8">
        <f t="shared" si="1"/>
        <v>3.0223600000000008</v>
      </c>
    </row>
    <row r="11" spans="1:9" x14ac:dyDescent="0.25">
      <c r="A11" s="5">
        <v>135</v>
      </c>
      <c r="B11" s="6" t="s">
        <v>677</v>
      </c>
      <c r="C11" s="5">
        <v>3.08</v>
      </c>
      <c r="D11" s="5">
        <v>35</v>
      </c>
      <c r="E11" s="5">
        <v>10</v>
      </c>
      <c r="F11" s="7">
        <v>1.8516073561945123</v>
      </c>
      <c r="G11" s="6">
        <v>3.4000000000000002E-2</v>
      </c>
      <c r="H11" s="8">
        <f t="shared" si="1"/>
        <v>1.8176073561945123</v>
      </c>
    </row>
    <row r="12" spans="1:9" x14ac:dyDescent="0.25">
      <c r="A12" s="5">
        <v>136</v>
      </c>
      <c r="B12" s="6" t="s">
        <v>678</v>
      </c>
      <c r="C12" s="5">
        <v>8.75</v>
      </c>
      <c r="D12" s="5">
        <v>35</v>
      </c>
      <c r="E12" s="5">
        <v>10</v>
      </c>
      <c r="F12" s="7">
        <v>0.65176578938046836</v>
      </c>
      <c r="G12" s="6">
        <v>3.4000000000000002E-2</v>
      </c>
      <c r="H12" s="8">
        <f t="shared" si="1"/>
        <v>0.61776578938046833</v>
      </c>
    </row>
    <row r="13" spans="1:9" x14ac:dyDescent="0.25">
      <c r="A13" s="5">
        <v>137</v>
      </c>
      <c r="B13" s="6" t="s">
        <v>679</v>
      </c>
      <c r="C13" s="5">
        <v>9.1</v>
      </c>
      <c r="D13" s="5">
        <v>35</v>
      </c>
      <c r="E13" s="5">
        <v>10</v>
      </c>
      <c r="F13" s="7">
        <v>0.62669787440429647</v>
      </c>
      <c r="G13" s="9">
        <f>0.067+0.0003+0.015+0.0149</f>
        <v>9.7199999999999995E-2</v>
      </c>
      <c r="H13" s="8">
        <f t="shared" si="1"/>
        <v>0.52949787440429652</v>
      </c>
    </row>
    <row r="14" spans="1:9" x14ac:dyDescent="0.25">
      <c r="A14" s="5">
        <v>138</v>
      </c>
      <c r="B14" s="6" t="s">
        <v>680</v>
      </c>
      <c r="C14" s="5">
        <v>3.1850000000000001</v>
      </c>
      <c r="D14" s="5">
        <v>35</v>
      </c>
      <c r="E14" s="5">
        <v>10</v>
      </c>
      <c r="F14" s="7">
        <v>1.7905653554408469</v>
      </c>
      <c r="G14" s="6">
        <f>0.085+0.0105+0.0056</f>
        <v>0.1011</v>
      </c>
      <c r="H14" s="8">
        <f t="shared" si="1"/>
        <v>1.689465355440847</v>
      </c>
    </row>
    <row r="15" spans="1:9" x14ac:dyDescent="0.25">
      <c r="A15" s="5">
        <v>139</v>
      </c>
      <c r="B15" s="6" t="s">
        <v>681</v>
      </c>
      <c r="C15" s="5">
        <v>15.34</v>
      </c>
      <c r="D15" s="5">
        <v>35</v>
      </c>
      <c r="E15" s="5">
        <v>10</v>
      </c>
      <c r="F15" s="7">
        <v>0.37176992549407417</v>
      </c>
      <c r="G15" s="13">
        <f>0.041+0.036165+0.00493</f>
        <v>8.2095000000000015E-2</v>
      </c>
      <c r="H15" s="8">
        <f t="shared" si="1"/>
        <v>0.28967492549407414</v>
      </c>
    </row>
    <row r="16" spans="1:9" x14ac:dyDescent="0.25">
      <c r="A16" s="5">
        <v>140</v>
      </c>
      <c r="B16" s="6" t="s">
        <v>682</v>
      </c>
      <c r="C16" s="5">
        <v>2.6</v>
      </c>
      <c r="D16" s="5">
        <v>35</v>
      </c>
      <c r="E16" s="5">
        <v>10</v>
      </c>
      <c r="F16" s="7">
        <v>2.193442560415038</v>
      </c>
      <c r="G16" s="6">
        <v>1.7000000000000001E-2</v>
      </c>
      <c r="H16" s="8">
        <f t="shared" si="1"/>
        <v>2.1764425604150381</v>
      </c>
    </row>
    <row r="17" spans="1:8" x14ac:dyDescent="0.25">
      <c r="A17" s="5">
        <v>141</v>
      </c>
      <c r="B17" s="6" t="s">
        <v>683</v>
      </c>
      <c r="C17" s="5">
        <v>1.7549999999999999</v>
      </c>
      <c r="D17" s="5">
        <v>35</v>
      </c>
      <c r="E17" s="5">
        <v>10</v>
      </c>
      <c r="F17" s="7">
        <v>2.7853000000000003</v>
      </c>
      <c r="G17" s="6">
        <v>0.05</v>
      </c>
      <c r="H17" s="8">
        <f t="shared" si="1"/>
        <v>2.7353000000000005</v>
      </c>
    </row>
    <row r="18" spans="1:8" x14ac:dyDescent="0.25">
      <c r="A18" s="5">
        <v>142</v>
      </c>
      <c r="B18" s="6" t="s">
        <v>684</v>
      </c>
      <c r="C18" s="5">
        <v>0.84499999999999997</v>
      </c>
      <c r="D18" s="5">
        <v>35</v>
      </c>
      <c r="E18" s="5">
        <v>10</v>
      </c>
      <c r="F18" s="7">
        <v>2.7853000000000003</v>
      </c>
      <c r="G18" s="6">
        <v>3.3000000000000002E-2</v>
      </c>
      <c r="H18" s="8">
        <f t="shared" si="1"/>
        <v>2.7523000000000004</v>
      </c>
    </row>
    <row r="19" spans="1:8" x14ac:dyDescent="0.25">
      <c r="A19" s="5">
        <v>143</v>
      </c>
      <c r="B19" s="6" t="s">
        <v>685</v>
      </c>
      <c r="C19" s="5">
        <v>1.365</v>
      </c>
      <c r="D19" s="5">
        <v>35</v>
      </c>
      <c r="E19" s="5">
        <v>10</v>
      </c>
      <c r="F19" s="7">
        <v>2.7853000000000003</v>
      </c>
      <c r="G19" s="6">
        <v>0</v>
      </c>
      <c r="H19" s="8">
        <f t="shared" si="1"/>
        <v>2.7853000000000003</v>
      </c>
    </row>
    <row r="20" spans="1:8" x14ac:dyDescent="0.25">
      <c r="A20" s="5">
        <v>144</v>
      </c>
      <c r="B20" s="6" t="s">
        <v>686</v>
      </c>
      <c r="C20" s="5">
        <v>1.82</v>
      </c>
      <c r="D20" s="5">
        <v>35</v>
      </c>
      <c r="E20" s="5">
        <v>10</v>
      </c>
      <c r="F20" s="7">
        <v>2.7853000000000003</v>
      </c>
      <c r="G20" s="6">
        <v>5.0999999999999997E-2</v>
      </c>
      <c r="H20" s="8">
        <f t="shared" si="1"/>
        <v>2.7343000000000002</v>
      </c>
    </row>
    <row r="21" spans="1:8" x14ac:dyDescent="0.25">
      <c r="A21" s="5">
        <v>145</v>
      </c>
      <c r="B21" s="6" t="s">
        <v>687</v>
      </c>
      <c r="C21" s="5">
        <v>14.17</v>
      </c>
      <c r="D21" s="5">
        <v>35</v>
      </c>
      <c r="E21" s="5">
        <v>10</v>
      </c>
      <c r="F21" s="7">
        <v>0.4024665248467959</v>
      </c>
      <c r="G21" s="6">
        <f>0.102+0.00425</f>
        <v>0.10625</v>
      </c>
      <c r="H21" s="8">
        <f t="shared" si="1"/>
        <v>0.29621652484679589</v>
      </c>
    </row>
    <row r="22" spans="1:8" x14ac:dyDescent="0.25">
      <c r="A22" s="5">
        <v>146</v>
      </c>
      <c r="B22" s="6" t="s">
        <v>688</v>
      </c>
      <c r="C22" s="5">
        <v>7.24</v>
      </c>
      <c r="D22" s="5">
        <v>50</v>
      </c>
      <c r="E22" s="5">
        <v>10</v>
      </c>
      <c r="F22" s="7">
        <v>1.0157619760545158</v>
      </c>
      <c r="G22" s="6">
        <v>3.4000000000000002E-2</v>
      </c>
      <c r="H22" s="8">
        <f t="shared" si="1"/>
        <v>0.98176197605451576</v>
      </c>
    </row>
    <row r="23" spans="1:8" x14ac:dyDescent="0.25">
      <c r="A23" s="5">
        <v>147</v>
      </c>
      <c r="B23" s="6" t="s">
        <v>689</v>
      </c>
      <c r="C23" s="5">
        <v>12.4</v>
      </c>
      <c r="D23" s="5">
        <v>50</v>
      </c>
      <c r="E23" s="5">
        <v>10</v>
      </c>
      <c r="F23" s="7">
        <v>0.59307392795441083</v>
      </c>
      <c r="G23" s="6">
        <v>0.20200000000000001</v>
      </c>
      <c r="H23" s="8">
        <f t="shared" si="1"/>
        <v>0.39107392795441082</v>
      </c>
    </row>
    <row r="24" spans="1:8" x14ac:dyDescent="0.25">
      <c r="A24" s="5">
        <v>148</v>
      </c>
      <c r="B24" s="6" t="s">
        <v>690</v>
      </c>
      <c r="C24" s="5">
        <v>9.6999999999999993</v>
      </c>
      <c r="D24" s="5">
        <v>50</v>
      </c>
      <c r="E24" s="5">
        <v>10</v>
      </c>
      <c r="F24" s="7">
        <v>0.75815636150873134</v>
      </c>
      <c r="G24" s="6">
        <v>3.4000000000000002E-2</v>
      </c>
      <c r="H24" s="8">
        <f t="shared" si="1"/>
        <v>0.72415636150873131</v>
      </c>
    </row>
    <row r="25" spans="1:8" x14ac:dyDescent="0.25">
      <c r="A25" s="5">
        <v>149</v>
      </c>
      <c r="B25" s="6" t="s">
        <v>691</v>
      </c>
      <c r="C25" s="5">
        <v>1.05</v>
      </c>
      <c r="D25" s="5">
        <v>50</v>
      </c>
      <c r="E25" s="5">
        <v>10</v>
      </c>
      <c r="F25" s="7">
        <v>3.3423600000000007</v>
      </c>
      <c r="G25" s="6">
        <v>8.0000000000000002E-3</v>
      </c>
      <c r="H25" s="8">
        <f t="shared" si="1"/>
        <v>3.3343600000000007</v>
      </c>
    </row>
    <row r="26" spans="1:8" x14ac:dyDescent="0.25">
      <c r="A26" s="5">
        <v>150</v>
      </c>
      <c r="B26" s="6" t="s">
        <v>692</v>
      </c>
      <c r="C26" s="5">
        <v>15.54</v>
      </c>
      <c r="D26" s="5">
        <v>50</v>
      </c>
      <c r="E26" s="5">
        <v>10</v>
      </c>
      <c r="F26" s="7">
        <v>0.47323788330982586</v>
      </c>
      <c r="G26" s="9">
        <f>0.008+0.00425</f>
        <v>1.225E-2</v>
      </c>
      <c r="H26" s="8">
        <f t="shared" si="1"/>
        <v>0.46098788330982587</v>
      </c>
    </row>
    <row r="27" spans="1:8" x14ac:dyDescent="0.25">
      <c r="A27" s="5">
        <v>151</v>
      </c>
      <c r="B27" s="6" t="s">
        <v>693</v>
      </c>
      <c r="C27" s="5">
        <v>3.08</v>
      </c>
      <c r="D27" s="5">
        <v>50</v>
      </c>
      <c r="E27" s="5">
        <v>10</v>
      </c>
      <c r="F27" s="7">
        <v>2.3877002294268488</v>
      </c>
      <c r="G27" s="6">
        <v>8.4000000000000005E-2</v>
      </c>
      <c r="H27" s="8">
        <f t="shared" si="1"/>
        <v>2.3037002294268487</v>
      </c>
    </row>
    <row r="28" spans="1:8" x14ac:dyDescent="0.25">
      <c r="A28" s="5">
        <v>152</v>
      </c>
      <c r="B28" s="6" t="s">
        <v>694</v>
      </c>
      <c r="C28" s="5">
        <v>1.54</v>
      </c>
      <c r="D28" s="5">
        <v>50</v>
      </c>
      <c r="E28" s="5">
        <v>10</v>
      </c>
      <c r="F28" s="7">
        <v>3.3423600000000007</v>
      </c>
      <c r="G28" s="6">
        <v>8.4000000000000005E-2</v>
      </c>
      <c r="H28" s="8">
        <f t="shared" si="1"/>
        <v>3.2583600000000006</v>
      </c>
    </row>
    <row r="29" spans="1:8" x14ac:dyDescent="0.25">
      <c r="A29" s="5">
        <v>153</v>
      </c>
      <c r="B29" s="6" t="s">
        <v>695</v>
      </c>
      <c r="C29" s="5">
        <v>4.29</v>
      </c>
      <c r="D29" s="5">
        <v>50</v>
      </c>
      <c r="E29" s="5">
        <v>10</v>
      </c>
      <c r="F29" s="7">
        <v>1.7142463185628656</v>
      </c>
      <c r="G29" s="6">
        <f>0.234+0.0092</f>
        <v>0.24320000000000003</v>
      </c>
      <c r="H29" s="8">
        <f t="shared" si="1"/>
        <v>1.4710463185628655</v>
      </c>
    </row>
    <row r="30" spans="1:8" x14ac:dyDescent="0.25">
      <c r="A30" s="5">
        <v>154</v>
      </c>
      <c r="B30" s="6" t="s">
        <v>696</v>
      </c>
      <c r="C30" s="5">
        <v>1.05</v>
      </c>
      <c r="D30" s="5">
        <v>35</v>
      </c>
      <c r="E30" s="5">
        <v>10</v>
      </c>
      <c r="F30" s="7">
        <v>2.7853000000000003</v>
      </c>
      <c r="G30" s="6">
        <v>0.23400000000000001</v>
      </c>
      <c r="H30" s="8">
        <f t="shared" si="1"/>
        <v>2.5513000000000003</v>
      </c>
    </row>
    <row r="31" spans="1:8" x14ac:dyDescent="0.25">
      <c r="A31" s="5">
        <v>155</v>
      </c>
      <c r="B31" s="6" t="s">
        <v>697</v>
      </c>
      <c r="C31" s="5">
        <v>2</v>
      </c>
      <c r="D31" s="5">
        <v>50</v>
      </c>
      <c r="E31" s="5">
        <v>10</v>
      </c>
      <c r="F31" s="7">
        <v>3.3423600000000007</v>
      </c>
      <c r="G31" s="6">
        <f>0.05+0.0072</f>
        <v>5.7200000000000001E-2</v>
      </c>
      <c r="H31" s="8">
        <f t="shared" si="1"/>
        <v>3.2851600000000007</v>
      </c>
    </row>
    <row r="32" spans="1:8" x14ac:dyDescent="0.25">
      <c r="A32" s="5">
        <v>156</v>
      </c>
      <c r="B32" s="6" t="s">
        <v>698</v>
      </c>
      <c r="C32" s="5">
        <v>12.875</v>
      </c>
      <c r="D32" s="5">
        <v>50</v>
      </c>
      <c r="E32" s="5">
        <v>10</v>
      </c>
      <c r="F32" s="7">
        <v>0.57119353061240341</v>
      </c>
      <c r="G32" s="6">
        <v>3.4000000000000002E-2</v>
      </c>
      <c r="H32" s="8">
        <f t="shared" si="1"/>
        <v>0.53719353061240338</v>
      </c>
    </row>
    <row r="33" spans="1:8" x14ac:dyDescent="0.25">
      <c r="A33" s="5">
        <v>157</v>
      </c>
      <c r="B33" s="6" t="s">
        <v>699</v>
      </c>
      <c r="C33" s="5">
        <v>19.04</v>
      </c>
      <c r="D33" s="5">
        <v>35</v>
      </c>
      <c r="E33" s="5">
        <v>10</v>
      </c>
      <c r="F33" s="7">
        <v>0.29952471938440639</v>
      </c>
      <c r="G33" s="6">
        <v>5.0000000000000001E-3</v>
      </c>
      <c r="H33" s="8">
        <f t="shared" si="1"/>
        <v>0.29452471938440639</v>
      </c>
    </row>
    <row r="34" spans="1:8" x14ac:dyDescent="0.25">
      <c r="A34" s="5">
        <v>158</v>
      </c>
      <c r="B34" s="6" t="s">
        <v>700</v>
      </c>
      <c r="C34" s="5">
        <v>3.57</v>
      </c>
      <c r="D34" s="5">
        <v>50</v>
      </c>
      <c r="E34" s="5">
        <v>10</v>
      </c>
      <c r="F34" s="7">
        <v>2.0599766685251244</v>
      </c>
      <c r="G34" s="6">
        <v>0.08</v>
      </c>
      <c r="H34" s="8">
        <f t="shared" si="1"/>
        <v>1.9799766685251243</v>
      </c>
    </row>
    <row r="35" spans="1:8" x14ac:dyDescent="0.25">
      <c r="A35" s="5">
        <v>159</v>
      </c>
      <c r="B35" s="6" t="s">
        <v>701</v>
      </c>
      <c r="C35" s="5">
        <v>4.16</v>
      </c>
      <c r="D35" s="5">
        <v>35</v>
      </c>
      <c r="E35" s="5">
        <v>10</v>
      </c>
      <c r="F35" s="7">
        <v>1.3709016002593983</v>
      </c>
      <c r="G35" s="6">
        <v>0.1</v>
      </c>
      <c r="H35" s="8">
        <f t="shared" si="1"/>
        <v>1.2709016002593982</v>
      </c>
    </row>
    <row r="36" spans="1:8" x14ac:dyDescent="0.25">
      <c r="A36" s="5">
        <v>160</v>
      </c>
      <c r="B36" s="6" t="s">
        <v>702</v>
      </c>
      <c r="C36" s="5">
        <v>13.9</v>
      </c>
      <c r="D36" s="5">
        <v>35</v>
      </c>
      <c r="E36" s="5">
        <v>10</v>
      </c>
      <c r="F36" s="7">
        <v>0.41028421993374803</v>
      </c>
      <c r="G36" s="6">
        <f>0.017+0.03655</f>
        <v>5.355E-2</v>
      </c>
      <c r="H36" s="8">
        <f t="shared" si="1"/>
        <v>0.35673421993374804</v>
      </c>
    </row>
    <row r="37" spans="1:8" x14ac:dyDescent="0.25">
      <c r="A37" s="5">
        <v>161</v>
      </c>
      <c r="B37" s="6" t="s">
        <v>703</v>
      </c>
      <c r="C37" s="5">
        <v>2.08</v>
      </c>
      <c r="D37" s="5">
        <v>35</v>
      </c>
      <c r="E37" s="5">
        <v>10</v>
      </c>
      <c r="F37" s="7">
        <v>2.7418032005187967</v>
      </c>
      <c r="G37" s="6">
        <v>3.3000000000000002E-2</v>
      </c>
      <c r="H37" s="8">
        <f t="shared" si="1"/>
        <v>2.7088032005187967</v>
      </c>
    </row>
    <row r="38" spans="1:8" x14ac:dyDescent="0.25">
      <c r="A38" s="5">
        <v>162</v>
      </c>
      <c r="B38" s="6" t="s">
        <v>704</v>
      </c>
      <c r="C38" s="5">
        <v>0.52</v>
      </c>
      <c r="D38" s="5">
        <v>35</v>
      </c>
      <c r="E38" s="5">
        <v>10</v>
      </c>
      <c r="F38" s="7">
        <v>2.7853000000000003</v>
      </c>
      <c r="G38" s="6">
        <v>2.1999999999999999E-2</v>
      </c>
      <c r="H38" s="8">
        <f t="shared" si="1"/>
        <v>2.7633000000000005</v>
      </c>
    </row>
    <row r="39" spans="1:8" x14ac:dyDescent="0.25">
      <c r="A39" s="5">
        <v>163</v>
      </c>
      <c r="B39" s="6" t="s">
        <v>705</v>
      </c>
      <c r="C39" s="5">
        <v>5.05</v>
      </c>
      <c r="D39" s="5">
        <v>35</v>
      </c>
      <c r="E39" s="5">
        <v>10</v>
      </c>
      <c r="F39" s="7">
        <v>1.1292971598176431</v>
      </c>
      <c r="G39" s="6">
        <f>0.118+0.0018+0.0158+0.0091</f>
        <v>0.1447</v>
      </c>
      <c r="H39" s="8">
        <f t="shared" si="1"/>
        <v>0.98459715981764306</v>
      </c>
    </row>
    <row r="40" spans="1:8" x14ac:dyDescent="0.25">
      <c r="A40" s="5">
        <v>164</v>
      </c>
      <c r="B40" s="6" t="s">
        <v>706</v>
      </c>
      <c r="C40" s="5">
        <v>2.8</v>
      </c>
      <c r="D40" s="5">
        <v>35</v>
      </c>
      <c r="E40" s="5">
        <v>10</v>
      </c>
      <c r="F40" s="7">
        <v>2.0367680918139635</v>
      </c>
      <c r="G40" s="6">
        <v>5.0000000000000001E-3</v>
      </c>
      <c r="H40" s="8">
        <f t="shared" si="1"/>
        <v>2.0317680918139636</v>
      </c>
    </row>
    <row r="41" spans="1:8" x14ac:dyDescent="0.25">
      <c r="A41" s="5">
        <v>165</v>
      </c>
      <c r="B41" s="6" t="s">
        <v>707</v>
      </c>
      <c r="C41" s="5">
        <v>1.5</v>
      </c>
      <c r="D41" s="5">
        <v>35</v>
      </c>
      <c r="E41" s="5">
        <v>10</v>
      </c>
      <c r="F41" s="7">
        <v>2.7853000000000003</v>
      </c>
      <c r="G41" s="6">
        <v>3.3000000000000002E-2</v>
      </c>
      <c r="H41" s="8">
        <f t="shared" si="1"/>
        <v>2.7523000000000004</v>
      </c>
    </row>
    <row r="42" spans="1:8" x14ac:dyDescent="0.25">
      <c r="A42" s="5">
        <v>166</v>
      </c>
      <c r="B42" s="6" t="s">
        <v>708</v>
      </c>
      <c r="C42" s="5">
        <v>5.95</v>
      </c>
      <c r="D42" s="5">
        <v>50</v>
      </c>
      <c r="E42" s="5">
        <v>10</v>
      </c>
      <c r="F42" s="7">
        <v>1.2359860011150745</v>
      </c>
      <c r="G42" s="6">
        <v>3.4000000000000002E-2</v>
      </c>
      <c r="H42" s="8">
        <f t="shared" si="1"/>
        <v>1.2019860011150745</v>
      </c>
    </row>
    <row r="43" spans="1:8" x14ac:dyDescent="0.25">
      <c r="A43" s="5">
        <v>167</v>
      </c>
      <c r="B43" s="6" t="s">
        <v>709</v>
      </c>
      <c r="C43" s="5">
        <v>16.899999999999999</v>
      </c>
      <c r="D43" s="5">
        <v>25</v>
      </c>
      <c r="E43" s="5">
        <v>10</v>
      </c>
      <c r="F43" s="7">
        <v>0.22917348582337807</v>
      </c>
      <c r="G43" s="9">
        <f>0.017+0.00425</f>
        <v>2.1250000000000002E-2</v>
      </c>
      <c r="H43" s="8">
        <f t="shared" si="1"/>
        <v>0.20792348582337808</v>
      </c>
    </row>
    <row r="44" spans="1:8" x14ac:dyDescent="0.25">
      <c r="A44" s="5">
        <v>168</v>
      </c>
      <c r="B44" s="6" t="s">
        <v>710</v>
      </c>
      <c r="C44" s="5">
        <v>14.63</v>
      </c>
      <c r="D44" s="5">
        <v>35</v>
      </c>
      <c r="E44" s="5">
        <v>10</v>
      </c>
      <c r="F44" s="7">
        <v>0.38981207498831832</v>
      </c>
      <c r="G44" s="6">
        <v>0.13200000000000001</v>
      </c>
      <c r="H44" s="8">
        <f t="shared" si="1"/>
        <v>0.25781207498831832</v>
      </c>
    </row>
    <row r="45" spans="1:8" x14ac:dyDescent="0.25">
      <c r="A45" s="5">
        <v>169</v>
      </c>
      <c r="B45" s="6" t="s">
        <v>711</v>
      </c>
      <c r="C45" s="5">
        <v>17.100000000000001</v>
      </c>
      <c r="D45" s="5">
        <v>50</v>
      </c>
      <c r="E45" s="5">
        <v>10</v>
      </c>
      <c r="F45" s="7">
        <v>0.43006530448156099</v>
      </c>
      <c r="G45" s="6">
        <v>3.4000000000000002E-2</v>
      </c>
      <c r="H45" s="8">
        <f t="shared" si="1"/>
        <v>0.39606530448156096</v>
      </c>
    </row>
    <row r="46" spans="1:8" x14ac:dyDescent="0.25">
      <c r="A46" s="5">
        <v>170</v>
      </c>
      <c r="B46" s="6" t="s">
        <v>712</v>
      </c>
      <c r="C46" s="5">
        <v>13.93</v>
      </c>
      <c r="D46" s="5">
        <v>35</v>
      </c>
      <c r="E46" s="5">
        <v>10</v>
      </c>
      <c r="F46" s="7">
        <v>0.40940062147014344</v>
      </c>
      <c r="G46" s="6">
        <v>5.0999999999999997E-2</v>
      </c>
      <c r="H46" s="8">
        <f t="shared" si="1"/>
        <v>0.35840062147014345</v>
      </c>
    </row>
    <row r="47" spans="1:8" x14ac:dyDescent="0.25">
      <c r="A47" s="5">
        <v>171</v>
      </c>
      <c r="B47" s="6" t="s">
        <v>713</v>
      </c>
      <c r="C47" s="5">
        <v>3.29</v>
      </c>
      <c r="D47" s="5">
        <v>35</v>
      </c>
      <c r="E47" s="5">
        <v>10</v>
      </c>
      <c r="F47" s="7">
        <v>1.7334196526076286</v>
      </c>
      <c r="G47" s="6">
        <f>0.067+0.0105</f>
        <v>7.7499999999999999E-2</v>
      </c>
      <c r="H47" s="8">
        <f t="shared" si="1"/>
        <v>1.6559196526076287</v>
      </c>
    </row>
    <row r="48" spans="1:8" x14ac:dyDescent="0.25">
      <c r="A48" s="5">
        <v>172</v>
      </c>
      <c r="B48" s="6" t="s">
        <v>714</v>
      </c>
      <c r="C48" s="5">
        <v>0.91</v>
      </c>
      <c r="D48" s="5">
        <v>50</v>
      </c>
      <c r="E48" s="5">
        <v>10</v>
      </c>
      <c r="F48" s="7">
        <v>3.3423600000000007</v>
      </c>
      <c r="G48" s="6">
        <v>0</v>
      </c>
      <c r="H48" s="8">
        <f t="shared" si="1"/>
        <v>3.3423600000000007</v>
      </c>
    </row>
    <row r="49" spans="1:8" x14ac:dyDescent="0.25">
      <c r="A49" s="5">
        <v>173</v>
      </c>
      <c r="B49" s="6" t="s">
        <v>715</v>
      </c>
      <c r="C49" s="5">
        <v>2.8</v>
      </c>
      <c r="D49" s="5">
        <v>35</v>
      </c>
      <c r="E49" s="5">
        <v>10</v>
      </c>
      <c r="F49" s="7">
        <v>2.0367680918139635</v>
      </c>
      <c r="G49" s="6">
        <f>0.134+0.0105</f>
        <v>0.14450000000000002</v>
      </c>
      <c r="H49" s="8">
        <f t="shared" si="1"/>
        <v>1.8922680918139634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Костанайская горэлектросеть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Алтынсаринский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'Алтынсаринский РЭС'!Область_печати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2026-01-14T10:28:03Z</dcterms:modified>
</cp:coreProperties>
</file>