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06E9244C-1004-4E57-9A33-A8C449B3CE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ух.баланс" sheetId="5" r:id="rId1"/>
    <sheet name="ОПиУ" sheetId="4" r:id="rId2"/>
    <sheet name="изм. в капитале" sheetId="1" r:id="rId3"/>
    <sheet name="ДДС прямой метод" sheetId="3" r:id="rId4"/>
    <sheet name="ДДС Косвеный метод" sheetId="2" r:id="rId5"/>
  </sheets>
  <definedNames>
    <definedName name="_xlnm.Print_Area" localSheetId="2">'изм. в капитале'!$A$1:$J$104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2" l="1"/>
  <c r="C92" i="2" l="1"/>
  <c r="C105" i="2" s="1"/>
  <c r="C47" i="2"/>
  <c r="E89" i="2"/>
  <c r="E75" i="2"/>
  <c r="E47" i="2"/>
  <c r="C51" i="2" l="1"/>
  <c r="C55" i="2" l="1"/>
  <c r="E55" i="2"/>
  <c r="C31" i="4"/>
  <c r="C35" i="4" s="1"/>
  <c r="C41" i="4" l="1"/>
  <c r="C42" i="4" s="1"/>
  <c r="C82" i="5"/>
  <c r="C74" i="5"/>
  <c r="C36" i="5"/>
  <c r="C75" i="2"/>
  <c r="C31" i="2" l="1"/>
  <c r="C45" i="4"/>
  <c r="C89" i="2"/>
  <c r="E59" i="2" l="1"/>
  <c r="C59" i="2"/>
  <c r="C109" i="2" s="1"/>
  <c r="D65" i="3"/>
  <c r="D51" i="3"/>
  <c r="D80" i="3" s="1"/>
  <c r="D39" i="3"/>
  <c r="D48" i="3" s="1"/>
  <c r="D31" i="3"/>
  <c r="C41" i="3"/>
  <c r="C39" i="3" s="1"/>
  <c r="C83" i="3"/>
  <c r="C96" i="3" s="1"/>
  <c r="C65" i="3"/>
  <c r="C80" i="3" s="1"/>
  <c r="C51" i="3"/>
  <c r="C31" i="3"/>
  <c r="C48" i="3" l="1"/>
  <c r="C100" i="3" s="1"/>
  <c r="C102" i="3" s="1"/>
  <c r="D100" i="3"/>
  <c r="D102" i="3" s="1"/>
  <c r="J71" i="1"/>
  <c r="J73" i="1"/>
  <c r="F69" i="1"/>
  <c r="F98" i="1" s="1"/>
  <c r="G71" i="1"/>
  <c r="F71" i="1"/>
  <c r="G36" i="1"/>
  <c r="J37" i="1"/>
  <c r="G35" i="1"/>
  <c r="G66" i="1" s="1"/>
  <c r="C35" i="1"/>
  <c r="C66" i="1" s="1"/>
  <c r="C68" i="1" s="1"/>
  <c r="J33" i="1"/>
  <c r="D61" i="4"/>
  <c r="C61" i="4"/>
  <c r="C50" i="4" s="1"/>
  <c r="D40" i="4"/>
  <c r="D31" i="4"/>
  <c r="D35" i="4" s="1"/>
  <c r="D42" i="4" s="1"/>
  <c r="D45" i="4" s="1"/>
  <c r="D47" i="4" s="1"/>
  <c r="D68" i="4" s="1"/>
  <c r="D108" i="5"/>
  <c r="D110" i="5" s="1"/>
  <c r="C108" i="5"/>
  <c r="C110" i="5" s="1"/>
  <c r="D99" i="5"/>
  <c r="C99" i="5"/>
  <c r="C83" i="5"/>
  <c r="D74" i="5"/>
  <c r="D83" i="5" s="1"/>
  <c r="D65" i="5"/>
  <c r="C65" i="5"/>
  <c r="D43" i="5"/>
  <c r="D67" i="5" s="1"/>
  <c r="C43" i="5"/>
  <c r="C67" i="5" s="1"/>
  <c r="J66" i="1" l="1"/>
  <c r="G68" i="1"/>
  <c r="J68" i="1" s="1"/>
  <c r="C98" i="1"/>
  <c r="D111" i="5"/>
  <c r="J35" i="1"/>
  <c r="C47" i="4"/>
  <c r="G70" i="1" s="1"/>
  <c r="C111" i="2"/>
  <c r="C111" i="5"/>
  <c r="G69" i="1" l="1"/>
  <c r="J70" i="1"/>
  <c r="C68" i="4"/>
  <c r="J69" i="1" l="1"/>
  <c r="G98" i="1"/>
  <c r="J98" i="1" s="1"/>
</calcChain>
</file>

<file path=xl/sharedStrings.xml><?xml version="1.0" encoding="utf-8"?>
<sst xmlns="http://schemas.openxmlformats.org/spreadsheetml/2006/main" count="528" uniqueCount="310">
  <si>
    <t>Приложение 5</t>
  </si>
  <si>
    <t>к приказу</t>
  </si>
  <si>
    <t>Первого заместителя</t>
  </si>
  <si>
    <t>Премьер-Министра</t>
  </si>
  <si>
    <t>Республики Казахстан –</t>
  </si>
  <si>
    <t>Министра финансов</t>
  </si>
  <si>
    <t>Республики Казахстан</t>
  </si>
  <si>
    <t>от 1 июля 2019 года № 665</t>
  </si>
  <si>
    <t>Приложение 6</t>
  </si>
  <si>
    <t>к приказу Министра финансов</t>
  </si>
  <si>
    <t>от 28 июня 2017 года № 404</t>
  </si>
  <si>
    <t>Форма</t>
  </si>
  <si>
    <t>      Индекс: № - 5-ИК</t>
  </si>
  <si>
    <t>      Периодичность: годовая</t>
  </si>
  <si>
    <t>      Представляют: организации публичного интереса по результатам финансового года</t>
  </si>
  <si>
    <t>      Куда представляется: в депозитарий финансовой отчетности в электронном формате посредством программного обеспечения</t>
  </si>
  <si>
    <t>      Срок представления: ежегодно не позднее 31 августа года, следующего за отчетным</t>
  </si>
  <si>
    <t>в тысячах тенге</t>
  </si>
  <si>
    <t>Наименование компонентов</t>
  </si>
  <si>
    <t>Код</t>
  </si>
  <si>
    <t>строки</t>
  </si>
  <si>
    <t>Капитал, относимый на собственников</t>
  </si>
  <si>
    <t>Доля неконтролирующих собственников</t>
  </si>
  <si>
    <t>Итого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</si>
  <si>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</si>
  <si>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</si>
  <si>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</si>
  <si>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</si>
  <si>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</t>
  </si>
  <si>
    <t>Прочий капитал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</si>
  <si>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</si>
  <si>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</si>
  <si>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</si>
  <si>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Общий совокупный доход, всего(строка 210 + строка 220):</t>
  </si>
  <si>
    <t>Прибыль (убыток) за год</t>
  </si>
  <si>
    <t>Прочий совокупный доход, всего (сумма строк с 221 по 229):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</si>
  <si>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</si>
  <si>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</si>
  <si>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</si>
  <si>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</si>
  <si>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</si>
  <si>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</si>
  <si>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</t>
  </si>
  <si>
    <t>хеджирование денежных потоков (за минусом налогового эффекта)</t>
  </si>
  <si>
    <t>хеджирование чистых инвестиций в зарубежные операции</t>
  </si>
  <si>
    <t>курсовая разница по инвестициям в зарубежные</t>
  </si>
  <si>
    <t>организации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</si>
  <si>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</si>
  <si>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</si>
  <si>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</si>
  <si>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</si>
  <si>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</si>
  <si>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</si>
  <si>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</si>
  <si>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</si>
  <si>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</si>
  <si>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</si>
  <si>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</si>
  <si>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</si>
  <si>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</si>
  <si>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Прочие операции</t>
  </si>
  <si>
    <t>Сальдо на 1 января отчетного года (строка 100 + строка 200 + строка 300+строка 319)</t>
  </si>
  <si>
    <t>Пересчитанное сальдо (строка 400 +/- строка 401)</t>
  </si>
  <si>
    <t>Общий совокупный доход, всего (строка 610 + строка 620):</t>
  </si>
  <si>
    <t>Прочий совокупный доход, всего (сумма строк с 621 по 629):</t>
  </si>
  <si>
    <t>курсовая разница по инвестициям в зарубежные организации</t>
  </si>
  <si>
    <t>Операции с собственниками всего (cумма строк с 710 по 718)</t>
  </si>
  <si>
    <t>Вознаграждения работников акциями</t>
  </si>
  <si>
    <t>Сальдо на 31 декабря отчетного года (строка 500 + строка 600 + строка 700 + строка 719)</t>
  </si>
  <si>
    <t>            (фамилия, имя, отчество (при его наличии))       (подпись)</t>
  </si>
  <si>
    <t>Место печати (при наличии)</t>
  </si>
  <si>
    <t>Примечание: пояснение по заполнению отчета приведено в приложении к форме, предназначенной для сбора административных данных "Отчет об изменениях в капитале"</t>
  </si>
  <si>
    <t>Приложение 4</t>
  </si>
  <si>
    <t>      Индекс: № 4 – ДДС-К</t>
  </si>
  <si>
    <t>Наименование показателей</t>
  </si>
  <si>
    <t>Код строки</t>
  </si>
  <si>
    <t>За отчетный период</t>
  </si>
  <si>
    <t>За предыдущий период</t>
  </si>
  <si>
    <t>I. Движение денежных средств от операционной деятельности</t>
  </si>
  <si>
    <t>прибыль (убыток) до налогообложения</t>
  </si>
  <si>
    <t>амортизация и обесценение основных средств и нематериальных активов</t>
  </si>
  <si>
    <t>обесценение гудвила</t>
  </si>
  <si>
    <t>обесценение торговой и прочей дебиторской задолженности</t>
  </si>
  <si>
    <t>списание стоимости активов (или выбывающей группы), предназначенных для продажи, до справедливой стоимости за вычетом затрат на продажу</t>
  </si>
  <si>
    <t>убыток (прибыль) от выбытия основных средств</t>
  </si>
  <si>
    <t>убыток (прибыль) от инвестиционного имущества</t>
  </si>
  <si>
    <t>убыток (прибыль) от досрочного погашения займов</t>
  </si>
  <si>
    <t>убыток (прибыль) от прочих финансовых активов, отражаемых по справедливой стоимости с корректировкой через отчет о прибылях и убытках</t>
  </si>
  <si>
    <t>расходы (доходы) по финансированию</t>
  </si>
  <si>
    <t>вознаграждения работникам</t>
  </si>
  <si>
    <t>расходы по вознаграждениям долевыми инструментами</t>
  </si>
  <si>
    <t>доход (расход) по отложенным налогам</t>
  </si>
  <si>
    <t>нереализованная положительная (отрицательная) курсовая разница</t>
  </si>
  <si>
    <t>доля организации в прибыли ассоциированных организаций и совместной деятельности, учитываемых по методу долевого участия</t>
  </si>
  <si>
    <t>прочие неденежные операционные корректировки общего совокупного дохода (убытка)</t>
  </si>
  <si>
    <t>Итого корректировка общего совокупного дохода (убытка), всего</t>
  </si>
  <si>
    <t>(+/- строк с 011 по 025)</t>
  </si>
  <si>
    <t>изменения в запасах</t>
  </si>
  <si>
    <t>изменения резерва</t>
  </si>
  <si>
    <t>изменения в торговой и прочей дебиторской задолженности</t>
  </si>
  <si>
    <t>изменения в торговой и прочей кредиторской задолженности</t>
  </si>
  <si>
    <t>изменения в задолженности по налогам и другим обязательным платежам в бюджет</t>
  </si>
  <si>
    <t>изменения в прочих краткосрочных обязательствах</t>
  </si>
  <si>
    <t>Итого движение операционных активов и обязательств, всего (+/- строк с 031 по 036)</t>
  </si>
  <si>
    <t>уплаченные вознаграждения</t>
  </si>
  <si>
    <t>полученные вознаграждения</t>
  </si>
  <si>
    <t>уплаченный подоходный налог</t>
  </si>
  <si>
    <t>Чистая сумма денежных средств от операционной деятельности (строка 010 +/- строка 030 +/- строка 040 +/- строка 041 +/- строка 042 +/- строка 043)</t>
  </si>
  <si>
    <t>II.Движение денежных средств от инвестиционной деятельности</t>
  </si>
  <si>
    <t>1. Поступление денежных средств, всего (сумма строк с 061 по 072)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</si>
  <si>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</si>
  <si>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</si>
  <si>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</si>
  <si>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</si>
  <si>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</si>
  <si>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</si>
  <si>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</si>
  <si>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</si>
  <si>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</si>
  <si>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</si>
  <si>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прочие поступления</t>
  </si>
  <si>
    <t>2. Выбытие денежных средств, всего (сумма строк с 081 по 092)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</si>
  <si>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</si>
  <si>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</si>
  <si>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</si>
  <si>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</si>
  <si>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</si>
  <si>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</si>
  <si>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</si>
  <si>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</si>
  <si>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</si>
  <si>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</si>
  <si>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прочие выплаты</t>
  </si>
  <si>
    <t>3. Чистая сумма денежных средств от инвестиционной деятельности</t>
  </si>
  <si>
    <t>(строка 060 – строка 080)</t>
  </si>
  <si>
    <t>III. Движение денежных средств от финансовой деятельности</t>
  </si>
  <si>
    <t>1. Поступление денежных средств, всего (сумма строк с 111 по 114)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</si>
  <si>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</si>
  <si>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</si>
  <si>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121 по 125)</t>
  </si>
  <si>
    <t>погашение займов</t>
  </si>
  <si>
    <t>выплата вознаграждения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</si>
  <si>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</si>
  <si>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</si>
  <si>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</si>
  <si>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</t>
  </si>
  <si>
    <t>(строка 110 – строка 120)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</si>
  <si>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</si>
  <si>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</si>
  <si>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050 +/- строка 100 +/- строка 130 +/- строка 140 +/- строка 150)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</si>
  <si>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</si>
  <si>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</si>
  <si>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Примечание: пояснение по заполнению отчета приведено в приложении к форме, предназначенной для сбора административных данных "Отчет о движении денежных средств (косвенный метод)"</t>
  </si>
  <si>
    <t>Приложение 3</t>
  </si>
  <si>
    <t>      Индекс: № 3 - ДДС-П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</si>
  <si>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</si>
  <si>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</si>
  <si>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</si>
  <si>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</si>
  <si>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</si>
  <si>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</si>
  <si>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</si>
  <si>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</si>
  <si>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</si>
  <si>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выплаты по договорам страхования</t>
  </si>
  <si>
    <t>подоходный налог и другие платежи в бюджет</t>
  </si>
  <si>
    <t>3. Чистая сумма денежных средств от операционной деятельности</t>
  </si>
  <si>
    <t>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</si>
  <si>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</si>
  <si>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</si>
  <si>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2. Выбытие денежных средств, всего (сумма строк с 061 по 073)</t>
  </si>
  <si>
    <t>(строка 040 – строка 060)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</si>
  <si>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</si>
  <si>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</si>
  <si>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(строка 090 – строка 100)</t>
  </si>
  <si>
    <t>6. Увеличение +/- уменьшение денежных средств (строка 030 +/- строка 080 +/- строка 110 +/- строка 120 +/- строка 130)</t>
  </si>
  <si>
    <t>Примечание: пояснение по заполнению отчета приведено в приложении к форме, предназначенной для сбора административных данных "Отчет о движении денежных средств (прямой метод)"</t>
  </si>
  <si>
    <t>Приложение 2</t>
  </si>
  <si>
    <t>      Индекс: № 2 - ОПУ</t>
  </si>
  <si>
    <t>Выручка</t>
  </si>
  <si>
    <t>Себестоимость реализованных товаров и услуг</t>
  </si>
  <si>
    <t>Валовая прибыль</t>
  </si>
  <si>
    <t>(строка 010 – строка 011)</t>
  </si>
  <si>
    <t>Расходы по реализации</t>
  </si>
  <si>
    <t>Административные расходы</t>
  </si>
  <si>
    <t>Итого операционная прибыль</t>
  </si>
  <si>
    <t>(убыток) (+/- строки с 012 по 014)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</si>
  <si>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</si>
  <si>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</si>
  <si>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</si>
  <si>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доходы</t>
  </si>
  <si>
    <t>Прочие расходы</t>
  </si>
  <si>
    <t>Прибыль (убыток) до налогообложения</t>
  </si>
  <si>
    <t>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</si>
  <si>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</si>
  <si>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</si>
  <si>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</si>
  <si>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</si>
  <si>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</si>
  <si>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</si>
  <si>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420 и 440):</t>
  </si>
  <si>
    <t>переоценка долговых финансовых инструментов, оцениваемых по справедливой стоимости через прочий совокупный доход</t>
  </si>
  <si>
    <t>хеджирование денежных потоков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</si>
  <si>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</si>
  <si>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</si>
  <si>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</si>
  <si>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</si>
  <si>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</si>
  <si>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</si>
  <si>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</si>
  <si>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</t>
  </si>
  <si>
    <t>(строка 300 + строка 400)</t>
  </si>
  <si>
    <t>Общий совокупный доход, относимый на:</t>
  </si>
  <si>
    <t>доля неконтролирующих собственников</t>
  </si>
  <si>
    <t>Прибыль на акцию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</si>
  <si>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</si>
  <si>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</si>
  <si>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</si>
  <si>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</si>
  <si>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Куда представляется: в депозитарий финансовой отчетности в электронном формате посредством программного обеспечения</t>
  </si>
  <si>
    <t>Примечание: пояснение по заполнению отчета приведено в приложении к форме, предназначенной для сбора административных данных "Отчет о прибылях и убытках"</t>
  </si>
  <si>
    <t>Приложение 1</t>
  </si>
  <si>
    <t>      Индекс: № 1 - Б (баланс)</t>
  </si>
  <si>
    <t>Активы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</si>
  <si>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</si>
  <si>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</si>
  <si>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</si>
  <si>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</si>
  <si>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</si>
  <si>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</si>
  <si>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</si>
  <si>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</si>
  <si>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</si>
  <si>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</si>
  <si>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</si>
  <si>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Краткосрочные активы по договорам с покупателями</t>
  </si>
  <si>
    <t>Текущий подоходный налог</t>
  </si>
  <si>
    <t>Запасы</t>
  </si>
  <si>
    <t>Биологические активы</t>
  </si>
  <si>
    <t>Прочие краткосрочные активы</t>
  </si>
  <si>
    <t>Итого краткосрочных активов</t>
  </si>
  <si>
    <t>(сумма строке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</si>
  <si>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</si>
  <si>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</si>
  <si>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</si>
  <si>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</si>
  <si>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</si>
  <si>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</si>
  <si>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</si>
  <si>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</si>
  <si>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</si>
  <si>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</si>
  <si>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</si>
  <si>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</si>
  <si>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</si>
  <si>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</si>
  <si>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</si>
  <si>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</si>
  <si>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</si>
  <si>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</si>
  <si>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</si>
  <si>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</t>
  </si>
  <si>
    <t>(сумма строк с 110 по 127)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</si>
  <si>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</si>
  <si>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</si>
  <si>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</si>
  <si>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</si>
  <si>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</si>
  <si>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</si>
  <si>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</si>
  <si>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</si>
  <si>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</si>
  <si>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</si>
  <si>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</si>
  <si>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</si>
  <si>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</si>
  <si>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</si>
  <si>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</si>
  <si>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</t>
  </si>
  <si>
    <t>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</si>
  <si>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</si>
  <si>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</si>
  <si>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</si>
  <si>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</si>
  <si>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</si>
  <si>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</si>
  <si>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</si>
  <si>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</si>
  <si>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</si>
  <si>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</si>
  <si>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</si>
  <si>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</t>
  </si>
  <si>
    <t>(сумма строк с 310 по 321)</t>
  </si>
  <si>
    <t>V. Капитал</t>
  </si>
  <si>
    <t>Нераспределенная прибыль (непокрытый убыток)</t>
  </si>
  <si>
    <t>Итого капитал, относимый на собственников (сумма строк с 410 по 415)</t>
  </si>
  <si>
    <t>Всего капитал (строка 420 + строка 421)</t>
  </si>
  <si>
    <t>Баланс (строка 300 +строка 301+строка 400 + строка 500)</t>
  </si>
  <si>
    <t>Примечание: пояснение по заполнению отчета приведено в приложении к форме, предназначенной для сбора административных данных "Бухгалтерский баланс"</t>
  </si>
  <si>
    <t>Бухгалтерский баланс отчетный период 2024 год</t>
  </si>
  <si>
    <t>      Наименование организации ТОО "ЭПК-forfait" (ЭПК-Форфайт)</t>
  </si>
  <si>
    <t xml:space="preserve">      по состоянию на " 31 " января 2024 года</t>
  </si>
  <si>
    <t>      Руководитель Аманжулов Дидар Нуртасович       _____________</t>
  </si>
  <si>
    <t>Главный бухгалтер Ешжанова Айгерин Мадельхановна       ____________</t>
  </si>
  <si>
    <t>Отчет о прибылях и убытках отчетный период 2024 год</t>
  </si>
  <si>
    <t xml:space="preserve">      за год, заканчивающийся 31 декабря 2024 года</t>
  </si>
  <si>
    <t>Отчет об изменениях в капитале отчетный период 2024 год</t>
  </si>
  <si>
    <t>                  за год, заканчивающийся 31 декабря 2024 года</t>
  </si>
  <si>
    <t>Отчет о движении денежных средств (прямой метод) отчетный период 2024 год</t>
  </si>
  <si>
    <t>Отчет о движении денежных средств (косвенный метод) отчетный период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</si>
</sst>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43" fontId="0" fillId="0" borderId="0" xfId="1" applyFont="1" applyAlignment="1">
      <alignment horizontal="center" vertical="center"/>
    </xf>
    <xf numFmtId="43" fontId="0" fillId="0" borderId="0" xfId="1" applyFont="1"/>
    <xf numFmtId="43" fontId="0" fillId="0" borderId="0" xfId="1" applyFont="1" applyAlignment="1">
      <alignment horizontal="right" vertical="center"/>
    </xf>
    <xf numFmtId="43" fontId="0" fillId="0" borderId="1" xfId="1" applyFont="1" applyBorder="1" applyAlignment="1">
      <alignment horizontal="center" vertical="center" wrapText="1"/>
    </xf>
    <xf numFmtId="43" fontId="0" fillId="0" borderId="1" xfId="1" applyFont="1" applyBorder="1" applyAlignment="1">
      <alignment vertical="center" wrapText="1"/>
    </xf>
    <xf numFmtId="43" fontId="0" fillId="0" borderId="0" xfId="1" applyFont="1" applyAlignment="1">
      <alignment horizontal="center" vertical="center" wrapText="1"/>
    </xf>
    <xf numFmtId="164" fontId="0" fillId="0" borderId="0" xfId="0" applyNumberFormat="1"/>
    <xf numFmtId="43" fontId="3" fillId="0" borderId="1" xfId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64" fontId="3" fillId="0" borderId="0" xfId="0" applyNumberFormat="1" applyFont="1"/>
    <xf numFmtId="43" fontId="3" fillId="2" borderId="1" xfId="1" applyFont="1" applyFill="1" applyBorder="1" applyAlignment="1">
      <alignment vertical="center" wrapText="1"/>
    </xf>
    <xf numFmtId="43" fontId="3" fillId="0" borderId="1" xfId="0" applyNumberFormat="1" applyFont="1" applyBorder="1" applyAlignment="1">
      <alignment vertical="center" wrapText="1"/>
    </xf>
    <xf numFmtId="43" fontId="3" fillId="0" borderId="0" xfId="1" applyFont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wrapText="1" indent="2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left" wrapText="1" indent="3"/>
    </xf>
    <xf numFmtId="0" fontId="0" fillId="0" borderId="1" xfId="0" applyBorder="1" applyAlignment="1">
      <alignment vertical="center" wrapText="1"/>
    </xf>
    <xf numFmtId="43" fontId="3" fillId="0" borderId="1" xfId="1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D117"/>
  <sheetViews>
    <sheetView tabSelected="1" zoomScaleNormal="100" workbookViewId="0">
      <selection activeCell="D115" sqref="D115"/>
    </sheetView>
  </sheetViews>
  <sheetFormatPr defaultRowHeight="15" x14ac:dyDescent="0.25"/>
  <cols>
    <col min="1" max="1" width="71.140625" customWidth="1"/>
    <col min="2" max="2" width="12.7109375" customWidth="1"/>
    <col min="3" max="3" width="15.140625" style="8" customWidth="1"/>
    <col min="4" max="4" width="13.7109375" style="8" customWidth="1"/>
    <col min="8" max="8" width="12" bestFit="1" customWidth="1"/>
  </cols>
  <sheetData>
    <row r="1" spans="1:4" x14ac:dyDescent="0.25">
      <c r="A1" s="24"/>
      <c r="C1" s="7" t="s">
        <v>221</v>
      </c>
    </row>
    <row r="2" spans="1:4" x14ac:dyDescent="0.25">
      <c r="A2" s="24"/>
      <c r="C2" s="7" t="s">
        <v>1</v>
      </c>
    </row>
    <row r="3" spans="1:4" x14ac:dyDescent="0.25">
      <c r="A3" s="24"/>
      <c r="C3" s="7" t="s">
        <v>2</v>
      </c>
    </row>
    <row r="4" spans="1:4" x14ac:dyDescent="0.25">
      <c r="A4" s="24"/>
      <c r="C4" s="7" t="s">
        <v>3</v>
      </c>
    </row>
    <row r="5" spans="1:4" x14ac:dyDescent="0.25">
      <c r="A5" s="24"/>
      <c r="C5" s="7" t="s">
        <v>4</v>
      </c>
    </row>
    <row r="6" spans="1:4" x14ac:dyDescent="0.25">
      <c r="A6" s="24"/>
      <c r="C6" s="7" t="s">
        <v>5</v>
      </c>
    </row>
    <row r="7" spans="1:4" x14ac:dyDescent="0.25">
      <c r="A7" s="24"/>
      <c r="C7" s="7" t="s">
        <v>6</v>
      </c>
    </row>
    <row r="8" spans="1:4" x14ac:dyDescent="0.25">
      <c r="A8" s="24"/>
      <c r="C8" s="7" t="s">
        <v>7</v>
      </c>
    </row>
    <row r="9" spans="1:4" x14ac:dyDescent="0.25">
      <c r="A9" s="24"/>
      <c r="C9" s="7" t="s">
        <v>177</v>
      </c>
    </row>
    <row r="10" spans="1:4" x14ac:dyDescent="0.25">
      <c r="A10" s="24"/>
      <c r="C10" s="7" t="s">
        <v>9</v>
      </c>
    </row>
    <row r="11" spans="1:4" x14ac:dyDescent="0.25">
      <c r="A11" s="24"/>
      <c r="C11" s="7" t="s">
        <v>6</v>
      </c>
    </row>
    <row r="12" spans="1:4" x14ac:dyDescent="0.25">
      <c r="A12" s="24"/>
      <c r="C12" s="7" t="s">
        <v>10</v>
      </c>
    </row>
    <row r="13" spans="1:4" x14ac:dyDescent="0.25">
      <c r="A13" s="1"/>
      <c r="C13" s="7" t="s">
        <v>11</v>
      </c>
    </row>
    <row r="15" spans="1:4" ht="18" x14ac:dyDescent="0.25">
      <c r="A15" s="25" t="s">
        <v>299</v>
      </c>
      <c r="B15" s="25"/>
      <c r="C15" s="25"/>
      <c r="D15" s="25"/>
    </row>
    <row r="17" spans="1:4" x14ac:dyDescent="0.25">
      <c r="A17" t="s">
        <v>222</v>
      </c>
    </row>
    <row r="18" spans="1:4" x14ac:dyDescent="0.25">
      <c r="A18" t="s">
        <v>13</v>
      </c>
    </row>
    <row r="19" spans="1:4" x14ac:dyDescent="0.25">
      <c r="A19" t="s">
        <v>14</v>
      </c>
    </row>
    <row r="20" spans="1:4" ht="30" customHeight="1" x14ac:dyDescent="0.25">
      <c r="A20" s="26" t="s">
        <v>219</v>
      </c>
      <c r="B20" s="26"/>
      <c r="C20" s="26"/>
      <c r="D20" s="26"/>
    </row>
    <row r="21" spans="1:4" x14ac:dyDescent="0.25">
      <c r="A21" t="s">
        <v>16</v>
      </c>
    </row>
    <row r="22" spans="1:4" ht="36" customHeight="1" x14ac:dyDescent="0.25">
      <c r="A22" s="26" t="s">
        <v>298</v>
      </c>
      <c r="B22" s="26"/>
      <c r="C22" s="26"/>
      <c r="D22" s="26"/>
    </row>
    <row r="23" spans="1:4" x14ac:dyDescent="0.25">
      <c r="A23" t="s">
        <v>300</v>
      </c>
    </row>
    <row r="24" spans="1:4" x14ac:dyDescent="0.25">
      <c r="A24" t="s">
        <v>301</v>
      </c>
    </row>
    <row r="26" spans="1:4" x14ac:dyDescent="0.25">
      <c r="A26" s="1"/>
    </row>
    <row r="27" spans="1:4" x14ac:dyDescent="0.25">
      <c r="D27" s="9" t="s">
        <v>17</v>
      </c>
    </row>
    <row r="28" spans="1:4" ht="45" x14ac:dyDescent="0.25">
      <c r="A28" s="2" t="s">
        <v>223</v>
      </c>
      <c r="B28" s="2" t="s">
        <v>75</v>
      </c>
      <c r="C28" s="10" t="s">
        <v>224</v>
      </c>
      <c r="D28" s="10" t="s">
        <v>225</v>
      </c>
    </row>
    <row r="29" spans="1:4" x14ac:dyDescent="0.25">
      <c r="A29" s="3" t="s">
        <v>226</v>
      </c>
      <c r="B29" s="3"/>
      <c r="C29" s="11"/>
      <c r="D29" s="11"/>
    </row>
    <row r="30" spans="1:4" x14ac:dyDescent="0.25">
      <c r="A30" s="3" t="s">
        <v>227</v>
      </c>
      <c r="B30" s="2">
        <v>10</v>
      </c>
      <c r="C30" s="11">
        <v>444238.52399999998</v>
      </c>
      <c r="D30" s="11">
        <v>160384.375</v>
      </c>
    </row>
    <row r="31" spans="1:4" ht="30" x14ac:dyDescent="0.25">
      <c r="A31" s="3" t="s">
        <v>228</v>
      </c>
      <c r="B31" s="2">
        <v>11</v>
      </c>
      <c r="C31" s="11"/>
      <c r="D31" s="11"/>
    </row>
    <row r="32" spans="1:4" ht="30" x14ac:dyDescent="0.25">
      <c r="A32" s="3" t="s">
        <v>229</v>
      </c>
      <c r="B32" s="2">
        <v>12</v>
      </c>
      <c r="C32" s="11"/>
      <c r="D32" s="11"/>
    </row>
    <row r="33" spans="1:4" ht="30" x14ac:dyDescent="0.25">
      <c r="A33" s="3" t="s">
        <v>230</v>
      </c>
      <c r="B33" s="2">
        <v>13</v>
      </c>
      <c r="C33" s="11"/>
      <c r="D33" s="11"/>
    </row>
    <row r="34" spans="1:4" x14ac:dyDescent="0.25">
      <c r="A34" s="3" t="s">
        <v>231</v>
      </c>
      <c r="B34" s="2">
        <v>14</v>
      </c>
      <c r="C34" s="11"/>
      <c r="D34" s="11"/>
    </row>
    <row r="35" spans="1:4" x14ac:dyDescent="0.25">
      <c r="A35" s="3" t="s">
        <v>232</v>
      </c>
      <c r="B35" s="2">
        <v>15</v>
      </c>
      <c r="C35" s="11"/>
      <c r="D35" s="11"/>
    </row>
    <row r="36" spans="1:4" x14ac:dyDescent="0.25">
      <c r="A36" s="3" t="s">
        <v>233</v>
      </c>
      <c r="B36" s="2">
        <v>16</v>
      </c>
      <c r="C36" s="11">
        <f>364572.405-C37+174028.365-C39</f>
        <v>378824.64</v>
      </c>
      <c r="D36" s="11">
        <v>793201.95700000005</v>
      </c>
    </row>
    <row r="37" spans="1:4" x14ac:dyDescent="0.25">
      <c r="A37" s="3" t="s">
        <v>234</v>
      </c>
      <c r="B37" s="2">
        <v>17</v>
      </c>
      <c r="C37" s="11">
        <v>7643.39</v>
      </c>
      <c r="D37" s="11">
        <v>4303.5410000000002</v>
      </c>
    </row>
    <row r="38" spans="1:4" x14ac:dyDescent="0.25">
      <c r="A38" s="3" t="s">
        <v>235</v>
      </c>
      <c r="B38" s="2">
        <v>18</v>
      </c>
      <c r="C38" s="11"/>
      <c r="D38" s="11"/>
    </row>
    <row r="39" spans="1:4" x14ac:dyDescent="0.25">
      <c r="A39" s="3" t="s">
        <v>236</v>
      </c>
      <c r="B39" s="2">
        <v>19</v>
      </c>
      <c r="C39" s="11">
        <v>152132.74</v>
      </c>
      <c r="D39" s="11">
        <v>1.0569999999999999</v>
      </c>
    </row>
    <row r="40" spans="1:4" x14ac:dyDescent="0.25">
      <c r="A40" s="3" t="s">
        <v>237</v>
      </c>
      <c r="B40" s="2">
        <v>20</v>
      </c>
      <c r="C40" s="11">
        <v>268277.63299999997</v>
      </c>
      <c r="D40" s="11">
        <v>349443.435</v>
      </c>
    </row>
    <row r="41" spans="1:4" x14ac:dyDescent="0.25">
      <c r="A41" s="3" t="s">
        <v>238</v>
      </c>
      <c r="B41" s="2">
        <v>21</v>
      </c>
      <c r="C41" s="11"/>
      <c r="D41" s="11"/>
    </row>
    <row r="42" spans="1:4" x14ac:dyDescent="0.25">
      <c r="A42" s="3" t="s">
        <v>239</v>
      </c>
      <c r="B42" s="2">
        <v>22</v>
      </c>
      <c r="C42" s="11">
        <v>285663.68</v>
      </c>
      <c r="D42" s="11">
        <v>326818.09000000003</v>
      </c>
    </row>
    <row r="43" spans="1:4" x14ac:dyDescent="0.25">
      <c r="A43" s="3" t="s">
        <v>240</v>
      </c>
      <c r="B43" s="22">
        <v>100</v>
      </c>
      <c r="C43" s="23">
        <f>SUM(C30:C42)</f>
        <v>1536780.6069999998</v>
      </c>
      <c r="D43" s="23">
        <f>SUM(D30:D42)</f>
        <v>1634152.4550000001</v>
      </c>
    </row>
    <row r="44" spans="1:4" x14ac:dyDescent="0.25">
      <c r="A44" s="3" t="s">
        <v>241</v>
      </c>
      <c r="B44" s="22"/>
      <c r="C44" s="23"/>
      <c r="D44" s="23"/>
    </row>
    <row r="45" spans="1:4" x14ac:dyDescent="0.25">
      <c r="A45" s="3" t="s">
        <v>242</v>
      </c>
      <c r="B45" s="2">
        <v>101</v>
      </c>
      <c r="C45" s="11"/>
      <c r="D45" s="11"/>
    </row>
    <row r="46" spans="1:4" x14ac:dyDescent="0.25">
      <c r="A46" s="3" t="s">
        <v>243</v>
      </c>
      <c r="B46" s="3"/>
      <c r="C46" s="11"/>
      <c r="D46" s="11"/>
    </row>
    <row r="47" spans="1:4" ht="30" x14ac:dyDescent="0.25">
      <c r="A47" s="3" t="s">
        <v>244</v>
      </c>
      <c r="B47" s="2">
        <v>110</v>
      </c>
      <c r="C47" s="11"/>
      <c r="D47" s="11"/>
    </row>
    <row r="48" spans="1:4" ht="30" x14ac:dyDescent="0.25">
      <c r="A48" s="3" t="s">
        <v>245</v>
      </c>
      <c r="B48" s="2">
        <v>111</v>
      </c>
      <c r="C48" s="11"/>
      <c r="D48" s="11"/>
    </row>
    <row r="49" spans="1:4" ht="30" x14ac:dyDescent="0.25">
      <c r="A49" s="3" t="s">
        <v>246</v>
      </c>
      <c r="B49" s="2">
        <v>112</v>
      </c>
      <c r="C49" s="11"/>
      <c r="D49" s="11"/>
    </row>
    <row r="50" spans="1:4" x14ac:dyDescent="0.25">
      <c r="A50" s="3" t="s">
        <v>247</v>
      </c>
      <c r="B50" s="2">
        <v>113</v>
      </c>
      <c r="C50" s="11"/>
      <c r="D50" s="11"/>
    </row>
    <row r="51" spans="1:4" x14ac:dyDescent="0.25">
      <c r="A51" s="3" t="s">
        <v>248</v>
      </c>
      <c r="B51" s="2">
        <v>114</v>
      </c>
      <c r="C51" s="11"/>
      <c r="D51" s="11"/>
    </row>
    <row r="52" spans="1:4" x14ac:dyDescent="0.25">
      <c r="A52" s="3" t="s">
        <v>249</v>
      </c>
      <c r="B52" s="2">
        <v>115</v>
      </c>
      <c r="C52" s="11"/>
      <c r="D52" s="11"/>
    </row>
    <row r="53" spans="1:4" x14ac:dyDescent="0.25">
      <c r="A53" s="3" t="s">
        <v>250</v>
      </c>
      <c r="B53" s="2">
        <v>116</v>
      </c>
      <c r="C53" s="11">
        <v>634346</v>
      </c>
      <c r="D53" s="11">
        <v>634346</v>
      </c>
    </row>
    <row r="54" spans="1:4" x14ac:dyDescent="0.25">
      <c r="A54" s="3" t="s">
        <v>251</v>
      </c>
      <c r="B54" s="2">
        <v>117</v>
      </c>
      <c r="C54" s="11"/>
      <c r="D54" s="11"/>
    </row>
    <row r="55" spans="1:4" x14ac:dyDescent="0.25">
      <c r="A55" s="3" t="s">
        <v>252</v>
      </c>
      <c r="B55" s="2">
        <v>118</v>
      </c>
      <c r="C55" s="11"/>
      <c r="D55" s="11"/>
    </row>
    <row r="56" spans="1:4" x14ac:dyDescent="0.25">
      <c r="A56" s="3" t="s">
        <v>253</v>
      </c>
      <c r="B56" s="2">
        <v>119</v>
      </c>
      <c r="C56" s="11"/>
      <c r="D56" s="11"/>
    </row>
    <row r="57" spans="1:4" x14ac:dyDescent="0.25">
      <c r="A57" s="3" t="s">
        <v>254</v>
      </c>
      <c r="B57" s="2">
        <v>120</v>
      </c>
      <c r="C57" s="11"/>
      <c r="D57" s="11"/>
    </row>
    <row r="58" spans="1:4" x14ac:dyDescent="0.25">
      <c r="A58" s="3" t="s">
        <v>255</v>
      </c>
      <c r="B58" s="2">
        <v>121</v>
      </c>
      <c r="C58" s="11">
        <v>7647565.2439999999</v>
      </c>
      <c r="D58" s="11">
        <v>5526876.7259999998</v>
      </c>
    </row>
    <row r="59" spans="1:4" x14ac:dyDescent="0.25">
      <c r="A59" s="3" t="s">
        <v>256</v>
      </c>
      <c r="B59" s="2">
        <v>122</v>
      </c>
      <c r="C59" s="11"/>
      <c r="D59" s="11"/>
    </row>
    <row r="60" spans="1:4" x14ac:dyDescent="0.25">
      <c r="A60" s="3" t="s">
        <v>238</v>
      </c>
      <c r="B60" s="2">
        <v>123</v>
      </c>
      <c r="C60" s="11"/>
      <c r="D60" s="11"/>
    </row>
    <row r="61" spans="1:4" x14ac:dyDescent="0.25">
      <c r="A61" s="3" t="s">
        <v>257</v>
      </c>
      <c r="B61" s="2">
        <v>124</v>
      </c>
      <c r="C61" s="11"/>
      <c r="D61" s="11"/>
    </row>
    <row r="62" spans="1:4" x14ac:dyDescent="0.25">
      <c r="A62" s="3" t="s">
        <v>258</v>
      </c>
      <c r="B62" s="2">
        <v>125</v>
      </c>
      <c r="C62" s="11">
        <v>118331.93399999999</v>
      </c>
      <c r="D62" s="11">
        <v>125722.246</v>
      </c>
    </row>
    <row r="63" spans="1:4" x14ac:dyDescent="0.25">
      <c r="A63" s="3" t="s">
        <v>259</v>
      </c>
      <c r="B63" s="2">
        <v>126</v>
      </c>
      <c r="C63" s="11"/>
      <c r="D63" s="11"/>
    </row>
    <row r="64" spans="1:4" x14ac:dyDescent="0.25">
      <c r="A64" s="3" t="s">
        <v>260</v>
      </c>
      <c r="B64" s="2">
        <v>127</v>
      </c>
      <c r="C64" s="11">
        <v>128186.277</v>
      </c>
      <c r="D64" s="11">
        <v>127969.72100000001</v>
      </c>
    </row>
    <row r="65" spans="1:4" x14ac:dyDescent="0.25">
      <c r="A65" s="3" t="s">
        <v>261</v>
      </c>
      <c r="B65" s="22">
        <v>200</v>
      </c>
      <c r="C65" s="23">
        <f>SUM(C47:C64)</f>
        <v>8528429.4550000001</v>
      </c>
      <c r="D65" s="23">
        <f>SUM(D47:D64)</f>
        <v>6414914.693</v>
      </c>
    </row>
    <row r="66" spans="1:4" x14ac:dyDescent="0.25">
      <c r="A66" s="3" t="s">
        <v>262</v>
      </c>
      <c r="B66" s="22"/>
      <c r="C66" s="23"/>
      <c r="D66" s="23"/>
    </row>
    <row r="67" spans="1:4" x14ac:dyDescent="0.25">
      <c r="A67" s="3" t="s">
        <v>263</v>
      </c>
      <c r="B67" s="3"/>
      <c r="C67" s="11">
        <f>C43+C45+C65</f>
        <v>10065210.061999999</v>
      </c>
      <c r="D67" s="11">
        <f>D43+D45+D65</f>
        <v>8049067.148</v>
      </c>
    </row>
    <row r="68" spans="1:4" ht="45" x14ac:dyDescent="0.25">
      <c r="A68" s="3" t="s">
        <v>264</v>
      </c>
      <c r="B68" s="2" t="s">
        <v>75</v>
      </c>
      <c r="C68" s="10" t="s">
        <v>224</v>
      </c>
      <c r="D68" s="10" t="s">
        <v>225</v>
      </c>
    </row>
    <row r="69" spans="1:4" x14ac:dyDescent="0.25">
      <c r="A69" s="3" t="s">
        <v>265</v>
      </c>
      <c r="B69" s="3"/>
      <c r="C69" s="11"/>
      <c r="D69" s="11"/>
    </row>
    <row r="70" spans="1:4" ht="30" x14ac:dyDescent="0.25">
      <c r="A70" s="3" t="s">
        <v>266</v>
      </c>
      <c r="B70" s="2">
        <v>210</v>
      </c>
      <c r="C70" s="11"/>
      <c r="D70" s="11"/>
    </row>
    <row r="71" spans="1:4" ht="30" x14ac:dyDescent="0.25">
      <c r="A71" s="3" t="s">
        <v>267</v>
      </c>
      <c r="B71" s="2">
        <v>211</v>
      </c>
      <c r="C71" s="11"/>
      <c r="D71" s="11"/>
    </row>
    <row r="72" spans="1:4" x14ac:dyDescent="0.25">
      <c r="A72" s="3" t="s">
        <v>231</v>
      </c>
      <c r="B72" s="2">
        <v>212</v>
      </c>
      <c r="C72" s="11"/>
      <c r="D72" s="11"/>
    </row>
    <row r="73" spans="1:4" x14ac:dyDescent="0.25">
      <c r="A73" s="3" t="s">
        <v>268</v>
      </c>
      <c r="B73" s="2">
        <v>213</v>
      </c>
      <c r="C73" s="11"/>
      <c r="D73" s="11"/>
    </row>
    <row r="74" spans="1:4" x14ac:dyDescent="0.25">
      <c r="A74" s="3" t="s">
        <v>269</v>
      </c>
      <c r="B74" s="2">
        <v>214</v>
      </c>
      <c r="C74" s="11">
        <f>838826.999-C77-C78+275194.97</f>
        <v>947075.74199999997</v>
      </c>
      <c r="D74" s="11">
        <f>685593.512-D77-D78+245890.257</f>
        <v>732069.12100000004</v>
      </c>
    </row>
    <row r="75" spans="1:4" x14ac:dyDescent="0.25">
      <c r="A75" s="3" t="s">
        <v>270</v>
      </c>
      <c r="B75" s="2">
        <v>215</v>
      </c>
      <c r="C75" s="11">
        <v>28756.012999999999</v>
      </c>
      <c r="D75" s="11">
        <v>28611.46</v>
      </c>
    </row>
    <row r="76" spans="1:4" x14ac:dyDescent="0.25">
      <c r="A76" s="3" t="s">
        <v>271</v>
      </c>
      <c r="B76" s="2">
        <v>216</v>
      </c>
      <c r="C76" s="11"/>
      <c r="D76" s="11">
        <v>-43815.286</v>
      </c>
    </row>
    <row r="77" spans="1:4" x14ac:dyDescent="0.25">
      <c r="A77" s="3" t="s">
        <v>272</v>
      </c>
      <c r="B77" s="2">
        <v>217</v>
      </c>
      <c r="C77" s="11">
        <v>166498.45300000001</v>
      </c>
      <c r="D77" s="11">
        <v>197462.89199999999</v>
      </c>
    </row>
    <row r="78" spans="1:4" x14ac:dyDescent="0.25">
      <c r="A78" s="3" t="s">
        <v>273</v>
      </c>
      <c r="B78" s="2">
        <v>218</v>
      </c>
      <c r="C78" s="11">
        <v>447.774</v>
      </c>
      <c r="D78" s="11">
        <v>1951.7560000000001</v>
      </c>
    </row>
    <row r="79" spans="1:4" x14ac:dyDescent="0.25">
      <c r="A79" s="3" t="s">
        <v>274</v>
      </c>
      <c r="B79" s="2">
        <v>219</v>
      </c>
      <c r="C79" s="11"/>
      <c r="D79" s="11"/>
    </row>
    <row r="80" spans="1:4" x14ac:dyDescent="0.25">
      <c r="A80" s="3" t="s">
        <v>275</v>
      </c>
      <c r="B80" s="2">
        <v>220</v>
      </c>
      <c r="C80" s="11"/>
      <c r="D80" s="11"/>
    </row>
    <row r="81" spans="1:4" x14ac:dyDescent="0.25">
      <c r="A81" s="3" t="s">
        <v>276</v>
      </c>
      <c r="B81" s="2">
        <v>221</v>
      </c>
      <c r="C81" s="11"/>
      <c r="D81" s="11"/>
    </row>
    <row r="82" spans="1:4" x14ac:dyDescent="0.25">
      <c r="A82" s="3" t="s">
        <v>277</v>
      </c>
      <c r="B82" s="2">
        <v>222</v>
      </c>
      <c r="C82" s="11">
        <f>419371.613+113440.526</f>
        <v>532812.13899999997</v>
      </c>
      <c r="D82" s="11">
        <v>474484.46399999998</v>
      </c>
    </row>
    <row r="83" spans="1:4" x14ac:dyDescent="0.25">
      <c r="A83" s="3" t="s">
        <v>278</v>
      </c>
      <c r="B83" s="22">
        <v>300</v>
      </c>
      <c r="C83" s="23">
        <f>SUM(C70:C82)</f>
        <v>1675590.121</v>
      </c>
      <c r="D83" s="23">
        <f>SUM(D70:D82)</f>
        <v>1390764.4070000001</v>
      </c>
    </row>
    <row r="84" spans="1:4" x14ac:dyDescent="0.25">
      <c r="A84" s="3" t="s">
        <v>279</v>
      </c>
      <c r="B84" s="22"/>
      <c r="C84" s="23"/>
      <c r="D84" s="23"/>
    </row>
    <row r="85" spans="1:4" x14ac:dyDescent="0.25">
      <c r="A85" s="3" t="s">
        <v>280</v>
      </c>
      <c r="B85" s="2">
        <v>301</v>
      </c>
      <c r="C85" s="11"/>
      <c r="D85" s="11"/>
    </row>
    <row r="86" spans="1:4" x14ac:dyDescent="0.25">
      <c r="A86" s="3" t="s">
        <v>281</v>
      </c>
      <c r="B86" s="3"/>
      <c r="C86" s="11"/>
      <c r="D86" s="11"/>
    </row>
    <row r="87" spans="1:4" ht="30" x14ac:dyDescent="0.25">
      <c r="A87" s="3" t="s">
        <v>282</v>
      </c>
      <c r="B87" s="2">
        <v>310</v>
      </c>
      <c r="C87" s="11"/>
      <c r="D87" s="11"/>
    </row>
    <row r="88" spans="1:4" ht="30" x14ac:dyDescent="0.25">
      <c r="A88" s="3" t="s">
        <v>283</v>
      </c>
      <c r="B88" s="2">
        <v>311</v>
      </c>
      <c r="C88" s="11"/>
      <c r="D88" s="11"/>
    </row>
    <row r="89" spans="1:4" x14ac:dyDescent="0.25">
      <c r="A89" s="3" t="s">
        <v>247</v>
      </c>
      <c r="B89" s="2">
        <v>312</v>
      </c>
      <c r="C89" s="11"/>
      <c r="D89" s="11"/>
    </row>
    <row r="90" spans="1:4" x14ac:dyDescent="0.25">
      <c r="A90" s="3" t="s">
        <v>284</v>
      </c>
      <c r="B90" s="2">
        <v>313</v>
      </c>
      <c r="C90" s="11"/>
      <c r="D90" s="11"/>
    </row>
    <row r="91" spans="1:4" x14ac:dyDescent="0.25">
      <c r="A91" s="3" t="s">
        <v>285</v>
      </c>
      <c r="B91" s="2">
        <v>314</v>
      </c>
      <c r="C91" s="11"/>
      <c r="D91" s="11"/>
    </row>
    <row r="92" spans="1:4" x14ac:dyDescent="0.25">
      <c r="A92" s="3" t="s">
        <v>286</v>
      </c>
      <c r="B92" s="2">
        <v>315</v>
      </c>
      <c r="C92" s="11"/>
      <c r="D92" s="11"/>
    </row>
    <row r="93" spans="1:4" x14ac:dyDescent="0.25">
      <c r="A93" s="3" t="s">
        <v>287</v>
      </c>
      <c r="B93" s="2">
        <v>316</v>
      </c>
      <c r="C93" s="11">
        <v>1150252.5889999999</v>
      </c>
      <c r="D93" s="11">
        <v>584319.00800000003</v>
      </c>
    </row>
    <row r="94" spans="1:4" x14ac:dyDescent="0.25">
      <c r="A94" s="3" t="s">
        <v>272</v>
      </c>
      <c r="B94" s="2">
        <v>317</v>
      </c>
      <c r="C94" s="11"/>
      <c r="D94" s="11"/>
    </row>
    <row r="95" spans="1:4" x14ac:dyDescent="0.25">
      <c r="A95" s="3" t="s">
        <v>288</v>
      </c>
      <c r="B95" s="2">
        <v>318</v>
      </c>
      <c r="C95" s="11"/>
      <c r="D95" s="11"/>
    </row>
    <row r="96" spans="1:4" x14ac:dyDescent="0.25">
      <c r="A96" s="3" t="s">
        <v>289</v>
      </c>
      <c r="B96" s="2">
        <v>319</v>
      </c>
      <c r="C96" s="11"/>
      <c r="D96" s="11"/>
    </row>
    <row r="97" spans="1:4" x14ac:dyDescent="0.25">
      <c r="A97" s="3" t="s">
        <v>275</v>
      </c>
      <c r="B97" s="2">
        <v>320</v>
      </c>
      <c r="C97" s="11"/>
      <c r="D97" s="11"/>
    </row>
    <row r="98" spans="1:4" x14ac:dyDescent="0.25">
      <c r="A98" s="3" t="s">
        <v>290</v>
      </c>
      <c r="B98" s="2">
        <v>321</v>
      </c>
      <c r="C98" s="11"/>
      <c r="D98" s="11"/>
    </row>
    <row r="99" spans="1:4" x14ac:dyDescent="0.25">
      <c r="A99" s="3" t="s">
        <v>291</v>
      </c>
      <c r="B99" s="22">
        <v>400</v>
      </c>
      <c r="C99" s="23">
        <f>SUM(C87:C98)</f>
        <v>1150252.5889999999</v>
      </c>
      <c r="D99" s="23">
        <f>SUM(D87:D98)</f>
        <v>584319.00800000003</v>
      </c>
    </row>
    <row r="100" spans="1:4" x14ac:dyDescent="0.25">
      <c r="A100" s="3" t="s">
        <v>292</v>
      </c>
      <c r="B100" s="22"/>
      <c r="C100" s="23"/>
      <c r="D100" s="23"/>
    </row>
    <row r="101" spans="1:4" x14ac:dyDescent="0.25">
      <c r="A101" s="3" t="s">
        <v>293</v>
      </c>
      <c r="B101" s="3"/>
      <c r="C101" s="11"/>
      <c r="D101" s="11"/>
    </row>
    <row r="102" spans="1:4" x14ac:dyDescent="0.25">
      <c r="A102" s="3" t="s">
        <v>24</v>
      </c>
      <c r="B102" s="2">
        <v>410</v>
      </c>
      <c r="C102" s="11">
        <v>87.2</v>
      </c>
      <c r="D102" s="11">
        <v>87.2</v>
      </c>
    </row>
    <row r="103" spans="1:4" x14ac:dyDescent="0.25">
      <c r="A103" s="3" t="s">
        <v>25</v>
      </c>
      <c r="B103" s="2">
        <v>411</v>
      </c>
      <c r="C103" s="11"/>
      <c r="D103" s="11"/>
    </row>
    <row r="104" spans="1:4" x14ac:dyDescent="0.25">
      <c r="A104" s="3" t="s">
        <v>26</v>
      </c>
      <c r="B104" s="2">
        <v>412</v>
      </c>
      <c r="C104" s="11"/>
      <c r="D104" s="11"/>
    </row>
    <row r="105" spans="1:4" x14ac:dyDescent="0.25">
      <c r="A105" s="3" t="s">
        <v>27</v>
      </c>
      <c r="B105" s="2">
        <v>413</v>
      </c>
      <c r="C105" s="11"/>
      <c r="D105" s="11"/>
    </row>
    <row r="106" spans="1:4" x14ac:dyDescent="0.25">
      <c r="A106" s="3" t="s">
        <v>294</v>
      </c>
      <c r="B106" s="2">
        <v>414</v>
      </c>
      <c r="C106" s="11">
        <v>3895964.4440000001</v>
      </c>
      <c r="D106" s="11">
        <v>6073896.5350000001</v>
      </c>
    </row>
    <row r="107" spans="1:4" x14ac:dyDescent="0.25">
      <c r="A107" s="3" t="s">
        <v>29</v>
      </c>
      <c r="B107" s="2">
        <v>415</v>
      </c>
      <c r="C107" s="11">
        <v>3343315.7089999998</v>
      </c>
      <c r="D107" s="11"/>
    </row>
    <row r="108" spans="1:4" x14ac:dyDescent="0.25">
      <c r="A108" s="3" t="s">
        <v>295</v>
      </c>
      <c r="B108" s="2">
        <v>420</v>
      </c>
      <c r="C108" s="11">
        <f>SUM(C102:C107)</f>
        <v>7239367.3530000001</v>
      </c>
      <c r="D108" s="11">
        <f>SUM(D102:D107)</f>
        <v>6073983.7350000003</v>
      </c>
    </row>
    <row r="109" spans="1:4" x14ac:dyDescent="0.25">
      <c r="A109" s="3" t="s">
        <v>22</v>
      </c>
      <c r="B109" s="2">
        <v>421</v>
      </c>
      <c r="C109" s="11"/>
      <c r="D109" s="11"/>
    </row>
    <row r="110" spans="1:4" x14ac:dyDescent="0.25">
      <c r="A110" s="3" t="s">
        <v>296</v>
      </c>
      <c r="B110" s="2">
        <v>500</v>
      </c>
      <c r="C110" s="11">
        <f>C108+C109</f>
        <v>7239367.3530000001</v>
      </c>
      <c r="D110" s="11">
        <f>D108+D109</f>
        <v>6073983.7350000003</v>
      </c>
    </row>
    <row r="111" spans="1:4" x14ac:dyDescent="0.25">
      <c r="A111" s="3" t="s">
        <v>297</v>
      </c>
      <c r="B111" s="3"/>
      <c r="C111" s="11">
        <f>C99+C83+C85+C110</f>
        <v>10065210.063000001</v>
      </c>
      <c r="D111" s="11">
        <f>D99+D83+D85+D110</f>
        <v>8049067.1500000004</v>
      </c>
    </row>
    <row r="113" spans="1:1" x14ac:dyDescent="0.25">
      <c r="A113" t="s">
        <v>302</v>
      </c>
    </row>
    <row r="114" spans="1:1" x14ac:dyDescent="0.25">
      <c r="A114" t="s">
        <v>69</v>
      </c>
    </row>
    <row r="115" spans="1:1" x14ac:dyDescent="0.25">
      <c r="A115" t="s">
        <v>303</v>
      </c>
    </row>
    <row r="116" spans="1:1" x14ac:dyDescent="0.25">
      <c r="A116" t="s">
        <v>69</v>
      </c>
    </row>
    <row r="117" spans="1:1" x14ac:dyDescent="0.25">
      <c r="A117" t="s">
        <v>70</v>
      </c>
    </row>
  </sheetData>
  <mergeCells count="17">
    <mergeCell ref="A1:A8"/>
    <mergeCell ref="A9:A12"/>
    <mergeCell ref="B43:B44"/>
    <mergeCell ref="C43:C44"/>
    <mergeCell ref="D43:D44"/>
    <mergeCell ref="A15:D15"/>
    <mergeCell ref="A22:D22"/>
    <mergeCell ref="A20:D20"/>
    <mergeCell ref="B99:B100"/>
    <mergeCell ref="C99:C100"/>
    <mergeCell ref="D99:D100"/>
    <mergeCell ref="B65:B66"/>
    <mergeCell ref="C65:C66"/>
    <mergeCell ref="D65:D66"/>
    <mergeCell ref="B83:B84"/>
    <mergeCell ref="C83:C84"/>
    <mergeCell ref="D83:D84"/>
  </mergeCells>
  <pageMargins left="0.78740157480314965" right="0.19685039370078741" top="0.19685039370078741" bottom="0.19685039370078741" header="0.31496062992125984" footer="0.31496062992125984"/>
  <pageSetup paperSize="9" scale="8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86"/>
  <sheetViews>
    <sheetView topLeftCell="A22" zoomScaleNormal="100" workbookViewId="0">
      <selection activeCell="F29" sqref="F29:F32"/>
    </sheetView>
  </sheetViews>
  <sheetFormatPr defaultRowHeight="15" x14ac:dyDescent="0.25"/>
  <cols>
    <col min="1" max="1" width="51.140625" customWidth="1"/>
    <col min="2" max="2" width="10.42578125" customWidth="1"/>
    <col min="3" max="3" width="15.140625" style="8" customWidth="1"/>
    <col min="4" max="4" width="14.42578125" style="8" customWidth="1"/>
    <col min="6" max="6" width="14.5703125" bestFit="1" customWidth="1"/>
  </cols>
  <sheetData>
    <row r="1" spans="1:4" x14ac:dyDescent="0.25">
      <c r="A1" s="24"/>
      <c r="C1" s="7" t="s">
        <v>177</v>
      </c>
    </row>
    <row r="2" spans="1:4" x14ac:dyDescent="0.25">
      <c r="A2" s="24"/>
      <c r="C2" s="7" t="s">
        <v>1</v>
      </c>
    </row>
    <row r="3" spans="1:4" x14ac:dyDescent="0.25">
      <c r="A3" s="24"/>
      <c r="C3" s="7" t="s">
        <v>2</v>
      </c>
    </row>
    <row r="4" spans="1:4" x14ac:dyDescent="0.25">
      <c r="A4" s="24"/>
      <c r="C4" s="7" t="s">
        <v>3</v>
      </c>
    </row>
    <row r="5" spans="1:4" x14ac:dyDescent="0.25">
      <c r="A5" s="24"/>
      <c r="C5" s="7" t="s">
        <v>4</v>
      </c>
    </row>
    <row r="6" spans="1:4" x14ac:dyDescent="0.25">
      <c r="A6" s="24"/>
      <c r="C6" s="7" t="s">
        <v>5</v>
      </c>
    </row>
    <row r="7" spans="1:4" x14ac:dyDescent="0.25">
      <c r="A7" s="24"/>
      <c r="C7" s="7" t="s">
        <v>6</v>
      </c>
    </row>
    <row r="8" spans="1:4" x14ac:dyDescent="0.25">
      <c r="A8" s="24"/>
      <c r="C8" s="7" t="s">
        <v>7</v>
      </c>
    </row>
    <row r="9" spans="1:4" x14ac:dyDescent="0.25">
      <c r="A9" s="24"/>
      <c r="C9" s="7" t="s">
        <v>153</v>
      </c>
    </row>
    <row r="10" spans="1:4" x14ac:dyDescent="0.25">
      <c r="A10" s="24"/>
      <c r="C10" s="7" t="s">
        <v>9</v>
      </c>
    </row>
    <row r="11" spans="1:4" x14ac:dyDescent="0.25">
      <c r="A11" s="24"/>
      <c r="C11" s="7" t="s">
        <v>6</v>
      </c>
    </row>
    <row r="12" spans="1:4" x14ac:dyDescent="0.25">
      <c r="A12" s="24"/>
      <c r="C12" s="7" t="s">
        <v>10</v>
      </c>
    </row>
    <row r="13" spans="1:4" x14ac:dyDescent="0.25">
      <c r="A13" s="1"/>
      <c r="C13" s="7" t="s">
        <v>11</v>
      </c>
    </row>
    <row r="15" spans="1:4" ht="18" x14ac:dyDescent="0.25">
      <c r="A15" s="25" t="s">
        <v>304</v>
      </c>
      <c r="B15" s="25"/>
      <c r="C15" s="25"/>
      <c r="D15" s="25"/>
    </row>
    <row r="17" spans="1:6" x14ac:dyDescent="0.25">
      <c r="A17" t="s">
        <v>178</v>
      </c>
    </row>
    <row r="18" spans="1:6" x14ac:dyDescent="0.25">
      <c r="A18" t="s">
        <v>13</v>
      </c>
    </row>
    <row r="19" spans="1:6" x14ac:dyDescent="0.25">
      <c r="A19" t="s">
        <v>14</v>
      </c>
    </row>
    <row r="20" spans="1:6" ht="34.5" customHeight="1" x14ac:dyDescent="0.25">
      <c r="A20" s="26" t="s">
        <v>219</v>
      </c>
      <c r="B20" s="26"/>
      <c r="C20" s="26"/>
      <c r="D20" s="26"/>
    </row>
    <row r="21" spans="1:6" x14ac:dyDescent="0.25">
      <c r="A21" t="s">
        <v>16</v>
      </c>
    </row>
    <row r="22" spans="1:6" ht="42.75" customHeight="1" x14ac:dyDescent="0.25">
      <c r="A22" s="26" t="s">
        <v>220</v>
      </c>
      <c r="B22" s="26"/>
      <c r="C22" s="26"/>
      <c r="D22" s="26"/>
    </row>
    <row r="23" spans="1:6" x14ac:dyDescent="0.25">
      <c r="A23" t="s">
        <v>300</v>
      </c>
    </row>
    <row r="24" spans="1:6" x14ac:dyDescent="0.25">
      <c r="A24" t="s">
        <v>305</v>
      </c>
    </row>
    <row r="26" spans="1:6" x14ac:dyDescent="0.25">
      <c r="A26" s="1"/>
    </row>
    <row r="27" spans="1:6" ht="30" x14ac:dyDescent="0.25">
      <c r="D27" s="12" t="s">
        <v>17</v>
      </c>
    </row>
    <row r="28" spans="1:6" ht="45" x14ac:dyDescent="0.25">
      <c r="A28" s="2" t="s">
        <v>74</v>
      </c>
      <c r="B28" s="2" t="s">
        <v>75</v>
      </c>
      <c r="C28" s="10" t="s">
        <v>76</v>
      </c>
      <c r="D28" s="10" t="s">
        <v>77</v>
      </c>
    </row>
    <row r="29" spans="1:6" x14ac:dyDescent="0.25">
      <c r="A29" s="3" t="s">
        <v>179</v>
      </c>
      <c r="B29" s="2">
        <v>10</v>
      </c>
      <c r="C29" s="11">
        <v>10220970.027000001</v>
      </c>
      <c r="D29" s="11">
        <v>8270504.642</v>
      </c>
      <c r="F29" s="13"/>
    </row>
    <row r="30" spans="1:6" x14ac:dyDescent="0.25">
      <c r="A30" s="3" t="s">
        <v>180</v>
      </c>
      <c r="B30" s="2">
        <v>11</v>
      </c>
      <c r="C30" s="11">
        <v>9123602.3389999997</v>
      </c>
      <c r="D30" s="11">
        <v>6417183.1919999998</v>
      </c>
      <c r="F30" s="13"/>
    </row>
    <row r="31" spans="1:6" x14ac:dyDescent="0.25">
      <c r="A31" s="3" t="s">
        <v>181</v>
      </c>
      <c r="B31" s="22">
        <v>12</v>
      </c>
      <c r="C31" s="23">
        <f>C29-C30</f>
        <v>1097367.688000001</v>
      </c>
      <c r="D31" s="23">
        <f>D29-D30</f>
        <v>1853321.4500000002</v>
      </c>
      <c r="F31" s="13"/>
    </row>
    <row r="32" spans="1:6" x14ac:dyDescent="0.25">
      <c r="A32" s="3" t="s">
        <v>182</v>
      </c>
      <c r="B32" s="22"/>
      <c r="C32" s="23"/>
      <c r="D32" s="23"/>
      <c r="F32" s="13"/>
    </row>
    <row r="33" spans="1:4" x14ac:dyDescent="0.25">
      <c r="A33" s="3" t="s">
        <v>183</v>
      </c>
      <c r="B33" s="2">
        <v>13</v>
      </c>
      <c r="C33" s="11"/>
      <c r="D33" s="11"/>
    </row>
    <row r="34" spans="1:4" x14ac:dyDescent="0.25">
      <c r="A34" s="3" t="s">
        <v>184</v>
      </c>
      <c r="B34" s="2">
        <v>14</v>
      </c>
      <c r="C34" s="11">
        <v>1193787.0919999999</v>
      </c>
      <c r="D34" s="11">
        <v>1084897.463</v>
      </c>
    </row>
    <row r="35" spans="1:4" x14ac:dyDescent="0.25">
      <c r="A35" s="3" t="s">
        <v>185</v>
      </c>
      <c r="B35" s="22">
        <v>20</v>
      </c>
      <c r="C35" s="23">
        <f>C31-C33-C34</f>
        <v>-96419.403999998933</v>
      </c>
      <c r="D35" s="23">
        <f>D31-D33-D34</f>
        <v>768423.9870000002</v>
      </c>
    </row>
    <row r="36" spans="1:4" x14ac:dyDescent="0.25">
      <c r="A36" s="3" t="s">
        <v>186</v>
      </c>
      <c r="B36" s="22"/>
      <c r="C36" s="23"/>
      <c r="D36" s="23"/>
    </row>
    <row r="37" spans="1:4" x14ac:dyDescent="0.25">
      <c r="A37" s="3" t="s">
        <v>187</v>
      </c>
      <c r="B37" s="2">
        <v>21</v>
      </c>
      <c r="C37" s="11">
        <v>37673.639000000003</v>
      </c>
      <c r="D37" s="11"/>
    </row>
    <row r="38" spans="1:4" x14ac:dyDescent="0.25">
      <c r="A38" s="3" t="s">
        <v>188</v>
      </c>
      <c r="B38" s="2">
        <v>22</v>
      </c>
      <c r="C38" s="11"/>
      <c r="D38" s="11"/>
    </row>
    <row r="39" spans="1:4" ht="60" x14ac:dyDescent="0.25">
      <c r="A39" s="3" t="s">
        <v>189</v>
      </c>
      <c r="B39" s="2">
        <v>23</v>
      </c>
      <c r="C39" s="11"/>
      <c r="D39" s="11"/>
    </row>
    <row r="40" spans="1:4" x14ac:dyDescent="0.25">
      <c r="A40" s="3" t="s">
        <v>190</v>
      </c>
      <c r="B40" s="2">
        <v>24</v>
      </c>
      <c r="C40" s="11">
        <v>93836.044999999998</v>
      </c>
      <c r="D40" s="11">
        <f>95568.343+118725.555</f>
        <v>214293.89799999999</v>
      </c>
    </row>
    <row r="41" spans="1:4" x14ac:dyDescent="0.25">
      <c r="A41" s="3" t="s">
        <v>191</v>
      </c>
      <c r="B41" s="2">
        <v>25</v>
      </c>
      <c r="C41" s="11">
        <f>18430.348+43614.971</f>
        <v>62045.319000000003</v>
      </c>
      <c r="D41" s="11">
        <v>55647.798000000003</v>
      </c>
    </row>
    <row r="42" spans="1:4" x14ac:dyDescent="0.25">
      <c r="A42" s="3" t="s">
        <v>192</v>
      </c>
      <c r="B42" s="22">
        <v>100</v>
      </c>
      <c r="C42" s="23">
        <f>C35+C37+C40-C41</f>
        <v>-26955.038999998935</v>
      </c>
      <c r="D42" s="23">
        <f>D35+D37+D40-D41</f>
        <v>927070.08700000029</v>
      </c>
    </row>
    <row r="43" spans="1:4" x14ac:dyDescent="0.25">
      <c r="A43" s="3" t="s">
        <v>193</v>
      </c>
      <c r="B43" s="22"/>
      <c r="C43" s="23"/>
      <c r="D43" s="23"/>
    </row>
    <row r="44" spans="1:4" x14ac:dyDescent="0.25">
      <c r="A44" s="3" t="s">
        <v>194</v>
      </c>
      <c r="B44" s="2">
        <v>101</v>
      </c>
      <c r="C44" s="11">
        <v>587301.59</v>
      </c>
      <c r="D44" s="11">
        <v>-156329.19099999999</v>
      </c>
    </row>
    <row r="45" spans="1:4" ht="45" x14ac:dyDescent="0.25">
      <c r="A45" s="3" t="s">
        <v>195</v>
      </c>
      <c r="B45" s="2">
        <v>200</v>
      </c>
      <c r="C45" s="11">
        <f>C42-C44</f>
        <v>-614256.62899999891</v>
      </c>
      <c r="D45" s="11">
        <f>D42-D44</f>
        <v>1083399.2780000004</v>
      </c>
    </row>
    <row r="46" spans="1:4" ht="30" x14ac:dyDescent="0.25">
      <c r="A46" s="3" t="s">
        <v>196</v>
      </c>
      <c r="B46" s="2">
        <v>201</v>
      </c>
      <c r="C46" s="11"/>
      <c r="D46" s="11"/>
    </row>
    <row r="47" spans="1:4" ht="30" x14ac:dyDescent="0.25">
      <c r="A47" s="3" t="s">
        <v>197</v>
      </c>
      <c r="B47" s="2">
        <v>300</v>
      </c>
      <c r="C47" s="11">
        <f>C45</f>
        <v>-614256.62899999891</v>
      </c>
      <c r="D47" s="11">
        <f>D45</f>
        <v>1083399.2780000004</v>
      </c>
    </row>
    <row r="48" spans="1:4" x14ac:dyDescent="0.25">
      <c r="A48" s="3" t="s">
        <v>198</v>
      </c>
      <c r="B48" s="3"/>
      <c r="C48" s="11"/>
      <c r="D48" s="11"/>
    </row>
    <row r="49" spans="1:4" x14ac:dyDescent="0.25">
      <c r="A49" s="3" t="s">
        <v>199</v>
      </c>
      <c r="B49" s="3"/>
      <c r="C49" s="11"/>
      <c r="D49" s="11"/>
    </row>
    <row r="50" spans="1:4" x14ac:dyDescent="0.25">
      <c r="A50" s="3" t="s">
        <v>200</v>
      </c>
      <c r="B50" s="2">
        <v>400</v>
      </c>
      <c r="C50" s="11">
        <f>C62+C61</f>
        <v>-1563675.4619999998</v>
      </c>
      <c r="D50" s="11"/>
    </row>
    <row r="51" spans="1:4" x14ac:dyDescent="0.25">
      <c r="A51" s="3" t="s">
        <v>36</v>
      </c>
      <c r="B51" s="3"/>
      <c r="C51" s="11"/>
      <c r="D51" s="11"/>
    </row>
    <row r="52" spans="1:4" ht="45" x14ac:dyDescent="0.25">
      <c r="A52" s="3" t="s">
        <v>201</v>
      </c>
      <c r="B52" s="2">
        <v>410</v>
      </c>
      <c r="C52" s="11"/>
      <c r="D52" s="11"/>
    </row>
    <row r="53" spans="1:4" ht="60" x14ac:dyDescent="0.25">
      <c r="A53" s="3" t="s">
        <v>40</v>
      </c>
      <c r="B53" s="2">
        <v>411</v>
      </c>
      <c r="C53" s="11"/>
      <c r="D53" s="11"/>
    </row>
    <row r="54" spans="1:4" ht="30" x14ac:dyDescent="0.25">
      <c r="A54" s="3" t="s">
        <v>42</v>
      </c>
      <c r="B54" s="2">
        <v>412</v>
      </c>
      <c r="C54" s="11"/>
      <c r="D54" s="11"/>
    </row>
    <row r="55" spans="1:4" x14ac:dyDescent="0.25">
      <c r="A55" s="3" t="s">
        <v>202</v>
      </c>
      <c r="B55" s="2">
        <v>413</v>
      </c>
      <c r="C55" s="11"/>
      <c r="D55" s="11"/>
    </row>
    <row r="56" spans="1:4" ht="30" x14ac:dyDescent="0.25">
      <c r="A56" s="3" t="s">
        <v>65</v>
      </c>
      <c r="B56" s="2">
        <v>414</v>
      </c>
      <c r="C56" s="11"/>
      <c r="D56" s="11"/>
    </row>
    <row r="57" spans="1:4" ht="30" x14ac:dyDescent="0.25">
      <c r="A57" s="3" t="s">
        <v>44</v>
      </c>
      <c r="B57" s="2">
        <v>415</v>
      </c>
      <c r="C57" s="11"/>
      <c r="D57" s="11"/>
    </row>
    <row r="58" spans="1:4" x14ac:dyDescent="0.25">
      <c r="A58" s="3" t="s">
        <v>203</v>
      </c>
      <c r="B58" s="2">
        <v>416</v>
      </c>
      <c r="C58" s="11">
        <v>130958.431</v>
      </c>
      <c r="D58" s="11"/>
    </row>
    <row r="59" spans="1:4" ht="30" x14ac:dyDescent="0.25">
      <c r="A59" s="3" t="s">
        <v>204</v>
      </c>
      <c r="B59" s="2">
        <v>417</v>
      </c>
      <c r="C59" s="11"/>
      <c r="D59" s="11"/>
    </row>
    <row r="60" spans="1:4" ht="30" x14ac:dyDescent="0.25">
      <c r="A60" s="3" t="s">
        <v>205</v>
      </c>
      <c r="B60" s="2">
        <v>418</v>
      </c>
      <c r="C60" s="11"/>
      <c r="D60" s="11"/>
    </row>
    <row r="61" spans="1:4" ht="60" x14ac:dyDescent="0.25">
      <c r="A61" s="3" t="s">
        <v>206</v>
      </c>
      <c r="B61" s="2">
        <v>420</v>
      </c>
      <c r="C61" s="11">
        <f>SUM(C52:C60)</f>
        <v>130958.431</v>
      </c>
      <c r="D61" s="11">
        <f>SUM(D52:D60)</f>
        <v>0</v>
      </c>
    </row>
    <row r="62" spans="1:4" ht="30" x14ac:dyDescent="0.25">
      <c r="A62" s="3" t="s">
        <v>207</v>
      </c>
      <c r="B62" s="2">
        <v>431</v>
      </c>
      <c r="C62" s="11">
        <v>-1694633.8929999999</v>
      </c>
      <c r="D62" s="11"/>
    </row>
    <row r="63" spans="1:4" ht="60" x14ac:dyDescent="0.25">
      <c r="A63" s="3" t="s">
        <v>40</v>
      </c>
      <c r="B63" s="2">
        <v>432</v>
      </c>
      <c r="C63" s="11"/>
      <c r="D63" s="11"/>
    </row>
    <row r="64" spans="1:4" ht="30" x14ac:dyDescent="0.25">
      <c r="A64" s="3" t="s">
        <v>41</v>
      </c>
      <c r="B64" s="2">
        <v>433</v>
      </c>
      <c r="C64" s="11"/>
      <c r="D64" s="11"/>
    </row>
    <row r="65" spans="1:4" ht="30" x14ac:dyDescent="0.25">
      <c r="A65" s="3" t="s">
        <v>205</v>
      </c>
      <c r="B65" s="2">
        <v>434</v>
      </c>
      <c r="C65" s="11"/>
      <c r="D65" s="11"/>
    </row>
    <row r="66" spans="1:4" ht="45" x14ac:dyDescent="0.25">
      <c r="A66" s="3" t="s">
        <v>208</v>
      </c>
      <c r="B66" s="2">
        <v>435</v>
      </c>
      <c r="C66" s="11"/>
      <c r="D66" s="11"/>
    </row>
    <row r="67" spans="1:4" ht="60" x14ac:dyDescent="0.25">
      <c r="A67" s="3" t="s">
        <v>209</v>
      </c>
      <c r="B67" s="2">
        <v>440</v>
      </c>
      <c r="C67" s="11"/>
      <c r="D67" s="11"/>
    </row>
    <row r="68" spans="1:4" x14ac:dyDescent="0.25">
      <c r="A68" s="3" t="s">
        <v>210</v>
      </c>
      <c r="B68" s="22">
        <v>500</v>
      </c>
      <c r="C68" s="23">
        <f>C47+C50</f>
        <v>-2177932.0909999986</v>
      </c>
      <c r="D68" s="23">
        <f>D47+D50</f>
        <v>1083399.2780000004</v>
      </c>
    </row>
    <row r="69" spans="1:4" x14ac:dyDescent="0.25">
      <c r="A69" s="3" t="s">
        <v>211</v>
      </c>
      <c r="B69" s="22"/>
      <c r="C69" s="23"/>
      <c r="D69" s="23"/>
    </row>
    <row r="70" spans="1:4" x14ac:dyDescent="0.25">
      <c r="A70" s="3" t="s">
        <v>212</v>
      </c>
      <c r="B70" s="3"/>
      <c r="C70" s="11"/>
      <c r="D70" s="11"/>
    </row>
    <row r="71" spans="1:4" x14ac:dyDescent="0.25">
      <c r="A71" s="3" t="s">
        <v>198</v>
      </c>
      <c r="B71" s="3"/>
      <c r="C71" s="11"/>
      <c r="D71" s="11"/>
    </row>
    <row r="72" spans="1:4" x14ac:dyDescent="0.25">
      <c r="A72" s="3" t="s">
        <v>213</v>
      </c>
      <c r="B72" s="3"/>
      <c r="C72" s="11"/>
      <c r="D72" s="11"/>
    </row>
    <row r="73" spans="1:4" x14ac:dyDescent="0.25">
      <c r="A73" s="3" t="s">
        <v>214</v>
      </c>
      <c r="B73" s="2">
        <v>600</v>
      </c>
      <c r="C73" s="11"/>
      <c r="D73" s="11"/>
    </row>
    <row r="74" spans="1:4" x14ac:dyDescent="0.25">
      <c r="A74" s="3" t="s">
        <v>36</v>
      </c>
      <c r="B74" s="3"/>
      <c r="C74" s="11"/>
      <c r="D74" s="11"/>
    </row>
    <row r="75" spans="1:4" x14ac:dyDescent="0.25">
      <c r="A75" s="3" t="s">
        <v>215</v>
      </c>
      <c r="B75" s="3"/>
      <c r="C75" s="11"/>
      <c r="D75" s="11"/>
    </row>
    <row r="76" spans="1:4" x14ac:dyDescent="0.25">
      <c r="A76" s="3" t="s">
        <v>216</v>
      </c>
      <c r="B76" s="3"/>
      <c r="C76" s="11"/>
      <c r="D76" s="11"/>
    </row>
    <row r="77" spans="1:4" x14ac:dyDescent="0.25">
      <c r="A77" s="3" t="s">
        <v>217</v>
      </c>
      <c r="B77" s="3"/>
      <c r="C77" s="11"/>
      <c r="D77" s="11"/>
    </row>
    <row r="78" spans="1:4" x14ac:dyDescent="0.25">
      <c r="A78" s="3" t="s">
        <v>218</v>
      </c>
      <c r="B78" s="3"/>
      <c r="C78" s="11"/>
      <c r="D78" s="11"/>
    </row>
    <row r="79" spans="1:4" x14ac:dyDescent="0.25">
      <c r="A79" s="3" t="s">
        <v>216</v>
      </c>
      <c r="B79" s="3"/>
      <c r="C79" s="11"/>
      <c r="D79" s="11"/>
    </row>
    <row r="80" spans="1:4" x14ac:dyDescent="0.25">
      <c r="A80" s="3" t="s">
        <v>217</v>
      </c>
      <c r="B80" s="3"/>
      <c r="C80" s="11"/>
      <c r="D80" s="11"/>
    </row>
    <row r="82" spans="1:1" x14ac:dyDescent="0.25">
      <c r="A82" t="s">
        <v>302</v>
      </c>
    </row>
    <row r="83" spans="1:1" x14ac:dyDescent="0.25">
      <c r="A83" t="s">
        <v>69</v>
      </c>
    </row>
    <row r="84" spans="1:1" x14ac:dyDescent="0.25">
      <c r="A84" t="s">
        <v>303</v>
      </c>
    </row>
    <row r="85" spans="1:1" x14ac:dyDescent="0.25">
      <c r="A85" t="s">
        <v>69</v>
      </c>
    </row>
    <row r="86" spans="1:1" x14ac:dyDescent="0.25">
      <c r="A86" t="s">
        <v>70</v>
      </c>
    </row>
  </sheetData>
  <mergeCells count="17">
    <mergeCell ref="A1:A8"/>
    <mergeCell ref="A9:A12"/>
    <mergeCell ref="B31:B32"/>
    <mergeCell ref="C31:C32"/>
    <mergeCell ref="D31:D32"/>
    <mergeCell ref="A20:D20"/>
    <mergeCell ref="A22:D22"/>
    <mergeCell ref="A15:D15"/>
    <mergeCell ref="B68:B69"/>
    <mergeCell ref="C68:C69"/>
    <mergeCell ref="D68:D69"/>
    <mergeCell ref="B35:B36"/>
    <mergeCell ref="C35:C36"/>
    <mergeCell ref="D35:D36"/>
    <mergeCell ref="B42:B43"/>
    <mergeCell ref="C42:C43"/>
    <mergeCell ref="D42:D43"/>
  </mergeCells>
  <pageMargins left="0.78740157480314965" right="0.19685039370078741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J104"/>
  <sheetViews>
    <sheetView topLeftCell="A15" zoomScaleNormal="100" workbookViewId="0">
      <selection activeCell="A100" sqref="A100:A105"/>
    </sheetView>
  </sheetViews>
  <sheetFormatPr defaultRowHeight="15" x14ac:dyDescent="0.25"/>
  <cols>
    <col min="1" max="1" width="64.7109375" customWidth="1"/>
    <col min="2" max="2" width="8.85546875" customWidth="1"/>
    <col min="3" max="3" width="9.28515625" bestFit="1" customWidth="1"/>
    <col min="6" max="6" width="12.28515625" bestFit="1" customWidth="1"/>
    <col min="7" max="7" width="12.5703125" bestFit="1" customWidth="1"/>
    <col min="10" max="10" width="12.28515625" bestFit="1" customWidth="1"/>
  </cols>
  <sheetData>
    <row r="2" spans="1:10" x14ac:dyDescent="0.25">
      <c r="A2" s="24"/>
      <c r="I2" s="4" t="s">
        <v>0</v>
      </c>
    </row>
    <row r="3" spans="1:10" x14ac:dyDescent="0.25">
      <c r="A3" s="24"/>
      <c r="I3" s="4" t="s">
        <v>1</v>
      </c>
    </row>
    <row r="4" spans="1:10" x14ac:dyDescent="0.25">
      <c r="A4" s="24"/>
      <c r="I4" s="4" t="s">
        <v>2</v>
      </c>
    </row>
    <row r="5" spans="1:10" x14ac:dyDescent="0.25">
      <c r="A5" s="24"/>
      <c r="I5" s="4" t="s">
        <v>3</v>
      </c>
    </row>
    <row r="6" spans="1:10" x14ac:dyDescent="0.25">
      <c r="A6" s="24"/>
      <c r="I6" s="4" t="s">
        <v>4</v>
      </c>
    </row>
    <row r="7" spans="1:10" x14ac:dyDescent="0.25">
      <c r="A7" s="24"/>
      <c r="I7" s="4" t="s">
        <v>5</v>
      </c>
    </row>
    <row r="8" spans="1:10" x14ac:dyDescent="0.25">
      <c r="A8" s="24"/>
      <c r="I8" s="4" t="s">
        <v>6</v>
      </c>
    </row>
    <row r="9" spans="1:10" x14ac:dyDescent="0.25">
      <c r="A9" s="24"/>
      <c r="I9" s="4" t="s">
        <v>7</v>
      </c>
    </row>
    <row r="10" spans="1:10" x14ac:dyDescent="0.25">
      <c r="A10" s="24"/>
      <c r="I10" s="4" t="s">
        <v>8</v>
      </c>
    </row>
    <row r="11" spans="1:10" x14ac:dyDescent="0.25">
      <c r="A11" s="24"/>
      <c r="I11" s="4" t="s">
        <v>9</v>
      </c>
    </row>
    <row r="12" spans="1:10" x14ac:dyDescent="0.25">
      <c r="A12" s="24"/>
      <c r="I12" s="4" t="s">
        <v>6</v>
      </c>
    </row>
    <row r="13" spans="1:10" x14ac:dyDescent="0.25">
      <c r="A13" s="24"/>
      <c r="I13" s="4" t="s">
        <v>10</v>
      </c>
    </row>
    <row r="14" spans="1:10" x14ac:dyDescent="0.25">
      <c r="A14" s="1"/>
      <c r="I14" s="4" t="s">
        <v>11</v>
      </c>
    </row>
    <row r="16" spans="1:10" ht="18" x14ac:dyDescent="0.25">
      <c r="A16" s="27" t="s">
        <v>306</v>
      </c>
      <c r="B16" s="25"/>
      <c r="C16" s="25"/>
      <c r="D16" s="25"/>
      <c r="E16" s="25"/>
      <c r="F16" s="25"/>
      <c r="G16" s="25"/>
      <c r="H16" s="25"/>
      <c r="I16" s="25"/>
      <c r="J16" s="25"/>
    </row>
    <row r="18" spans="1:10" x14ac:dyDescent="0.25">
      <c r="A18" t="s">
        <v>12</v>
      </c>
    </row>
    <row r="19" spans="1:10" ht="21" customHeight="1" x14ac:dyDescent="0.25">
      <c r="A19" t="s">
        <v>13</v>
      </c>
    </row>
    <row r="20" spans="1:10" ht="21" customHeight="1" x14ac:dyDescent="0.25">
      <c r="A20" t="s">
        <v>14</v>
      </c>
    </row>
    <row r="21" spans="1:10" ht="21" customHeight="1" x14ac:dyDescent="0.25">
      <c r="A21" t="s">
        <v>15</v>
      </c>
    </row>
    <row r="22" spans="1:10" ht="21" customHeight="1" x14ac:dyDescent="0.25">
      <c r="A22" t="s">
        <v>16</v>
      </c>
    </row>
    <row r="23" spans="1:10" ht="30.75" customHeight="1" x14ac:dyDescent="0.25">
      <c r="A23" s="28" t="s">
        <v>71</v>
      </c>
      <c r="B23" s="28"/>
      <c r="C23" s="28"/>
      <c r="D23" s="28"/>
      <c r="E23" s="28"/>
      <c r="F23" s="28"/>
      <c r="G23" s="28"/>
      <c r="H23" s="28"/>
      <c r="I23" s="28"/>
      <c r="J23" s="28"/>
    </row>
    <row r="25" spans="1:10" x14ac:dyDescent="0.25">
      <c r="A25" s="1" t="s">
        <v>11</v>
      </c>
    </row>
    <row r="27" spans="1:10" x14ac:dyDescent="0.25">
      <c r="A27" t="s">
        <v>300</v>
      </c>
    </row>
    <row r="28" spans="1:10" x14ac:dyDescent="0.25">
      <c r="A28" t="s">
        <v>307</v>
      </c>
    </row>
    <row r="30" spans="1:10" x14ac:dyDescent="0.25">
      <c r="A30" s="1"/>
      <c r="J30" s="5" t="s">
        <v>17</v>
      </c>
    </row>
    <row r="31" spans="1:10" ht="15" customHeight="1" x14ac:dyDescent="0.25">
      <c r="A31" s="22" t="s">
        <v>18</v>
      </c>
      <c r="B31" s="2" t="s">
        <v>19</v>
      </c>
      <c r="C31" s="22" t="s">
        <v>21</v>
      </c>
      <c r="D31" s="22"/>
      <c r="E31" s="22"/>
      <c r="F31" s="22"/>
      <c r="G31" s="22"/>
      <c r="H31" s="22"/>
      <c r="I31" s="22" t="s">
        <v>22</v>
      </c>
      <c r="J31" s="22" t="s">
        <v>23</v>
      </c>
    </row>
    <row r="32" spans="1:10" ht="105" x14ac:dyDescent="0.25">
      <c r="A32" s="22"/>
      <c r="B32" s="2" t="s">
        <v>20</v>
      </c>
      <c r="C32" s="2" t="s">
        <v>24</v>
      </c>
      <c r="D32" s="2" t="s">
        <v>25</v>
      </c>
      <c r="E32" s="2" t="s">
        <v>26</v>
      </c>
      <c r="F32" s="2" t="s">
        <v>27</v>
      </c>
      <c r="G32" s="2" t="s">
        <v>28</v>
      </c>
      <c r="H32" s="2" t="s">
        <v>29</v>
      </c>
      <c r="I32" s="22"/>
      <c r="J32" s="22"/>
    </row>
    <row r="33" spans="1:10" x14ac:dyDescent="0.25">
      <c r="A33" s="6" t="s">
        <v>30</v>
      </c>
      <c r="B33" s="2">
        <v>10</v>
      </c>
      <c r="C33" s="11">
        <v>87.2</v>
      </c>
      <c r="D33" s="11"/>
      <c r="E33" s="11"/>
      <c r="F33" s="11"/>
      <c r="G33" s="11">
        <v>4990497.2549999999</v>
      </c>
      <c r="H33" s="11"/>
      <c r="I33" s="11"/>
      <c r="J33" s="11">
        <f>SUM(C33:I33)</f>
        <v>4990584.4550000001</v>
      </c>
    </row>
    <row r="34" spans="1:10" x14ac:dyDescent="0.25">
      <c r="A34" s="6" t="s">
        <v>31</v>
      </c>
      <c r="B34" s="2">
        <v>11</v>
      </c>
      <c r="C34" s="11"/>
      <c r="D34" s="11"/>
      <c r="E34" s="11"/>
      <c r="F34" s="11"/>
      <c r="G34" s="11"/>
      <c r="H34" s="11"/>
      <c r="I34" s="11"/>
      <c r="J34" s="11"/>
    </row>
    <row r="35" spans="1:10" x14ac:dyDescent="0.25">
      <c r="A35" s="6" t="s">
        <v>32</v>
      </c>
      <c r="B35" s="2">
        <v>100</v>
      </c>
      <c r="C35" s="11">
        <f>C33</f>
        <v>87.2</v>
      </c>
      <c r="D35" s="11"/>
      <c r="E35" s="11"/>
      <c r="F35" s="11"/>
      <c r="G35" s="11">
        <f>G33</f>
        <v>4990497.2549999999</v>
      </c>
      <c r="H35" s="11"/>
      <c r="I35" s="11"/>
      <c r="J35" s="11">
        <f>SUM(C35:I35)</f>
        <v>4990584.4550000001</v>
      </c>
    </row>
    <row r="36" spans="1:10" x14ac:dyDescent="0.25">
      <c r="A36" s="6" t="s">
        <v>33</v>
      </c>
      <c r="B36" s="2">
        <v>200</v>
      </c>
      <c r="C36" s="11"/>
      <c r="D36" s="11"/>
      <c r="E36" s="11"/>
      <c r="F36" s="11"/>
      <c r="G36" s="11">
        <f>G37+G38</f>
        <v>1083399.28</v>
      </c>
      <c r="H36" s="11"/>
      <c r="I36" s="11"/>
      <c r="J36" s="11"/>
    </row>
    <row r="37" spans="1:10" x14ac:dyDescent="0.25">
      <c r="A37" s="6" t="s">
        <v>34</v>
      </c>
      <c r="B37" s="2">
        <v>210</v>
      </c>
      <c r="C37" s="11"/>
      <c r="D37" s="11"/>
      <c r="E37" s="11"/>
      <c r="F37" s="11"/>
      <c r="G37" s="11">
        <v>1083399.28</v>
      </c>
      <c r="H37" s="11"/>
      <c r="I37" s="11"/>
      <c r="J37" s="11">
        <f>SUM(C37:I37)</f>
        <v>1083399.28</v>
      </c>
    </row>
    <row r="38" spans="1:10" x14ac:dyDescent="0.25">
      <c r="A38" s="6" t="s">
        <v>35</v>
      </c>
      <c r="B38" s="2">
        <v>220</v>
      </c>
      <c r="C38" s="11"/>
      <c r="D38" s="11"/>
      <c r="E38" s="11"/>
      <c r="F38" s="11"/>
      <c r="G38" s="11"/>
      <c r="H38" s="11"/>
      <c r="I38" s="11"/>
      <c r="J38" s="11"/>
    </row>
    <row r="39" spans="1:10" x14ac:dyDescent="0.25">
      <c r="A39" s="6" t="s">
        <v>36</v>
      </c>
      <c r="B39" s="3"/>
      <c r="C39" s="11"/>
      <c r="D39" s="11"/>
      <c r="E39" s="11"/>
      <c r="F39" s="11"/>
      <c r="G39" s="11"/>
      <c r="H39" s="11"/>
      <c r="I39" s="11"/>
      <c r="J39" s="11"/>
    </row>
    <row r="40" spans="1:10" ht="45" x14ac:dyDescent="0.25">
      <c r="A40" s="6" t="s">
        <v>37</v>
      </c>
      <c r="B40" s="2">
        <v>221</v>
      </c>
      <c r="C40" s="11"/>
      <c r="D40" s="11"/>
      <c r="E40" s="11"/>
      <c r="F40" s="11"/>
      <c r="G40" s="11"/>
      <c r="H40" s="11"/>
      <c r="I40" s="11"/>
      <c r="J40" s="11"/>
    </row>
    <row r="41" spans="1:10" ht="45" x14ac:dyDescent="0.25">
      <c r="A41" s="6" t="s">
        <v>38</v>
      </c>
      <c r="B41" s="2">
        <v>222</v>
      </c>
      <c r="C41" s="11"/>
      <c r="D41" s="11"/>
      <c r="E41" s="11"/>
      <c r="F41" s="11"/>
      <c r="G41" s="11"/>
      <c r="H41" s="11"/>
      <c r="I41" s="11"/>
      <c r="J41" s="11"/>
    </row>
    <row r="42" spans="1:10" ht="30" x14ac:dyDescent="0.25">
      <c r="A42" s="6" t="s">
        <v>39</v>
      </c>
      <c r="B42" s="2">
        <v>223</v>
      </c>
      <c r="C42" s="11"/>
      <c r="D42" s="11"/>
      <c r="E42" s="11"/>
      <c r="F42" s="11"/>
      <c r="G42" s="11"/>
      <c r="H42" s="11"/>
      <c r="I42" s="11"/>
      <c r="J42" s="11"/>
    </row>
    <row r="43" spans="1:10" ht="45" x14ac:dyDescent="0.25">
      <c r="A43" s="6" t="s">
        <v>40</v>
      </c>
      <c r="B43" s="2">
        <v>224</v>
      </c>
      <c r="C43" s="11"/>
      <c r="D43" s="11"/>
      <c r="E43" s="11"/>
      <c r="F43" s="11"/>
      <c r="G43" s="11"/>
      <c r="H43" s="11"/>
      <c r="I43" s="11"/>
      <c r="J43" s="11"/>
    </row>
    <row r="44" spans="1:10" x14ac:dyDescent="0.25">
      <c r="A44" s="6" t="s">
        <v>41</v>
      </c>
      <c r="B44" s="2">
        <v>225</v>
      </c>
      <c r="C44" s="11"/>
      <c r="D44" s="11"/>
      <c r="E44" s="11"/>
      <c r="F44" s="11"/>
      <c r="G44" s="11"/>
      <c r="H44" s="11"/>
      <c r="I44" s="11"/>
      <c r="J44" s="11"/>
    </row>
    <row r="45" spans="1:10" ht="30" x14ac:dyDescent="0.25">
      <c r="A45" s="6" t="s">
        <v>42</v>
      </c>
      <c r="B45" s="2">
        <v>226</v>
      </c>
      <c r="C45" s="11"/>
      <c r="D45" s="11"/>
      <c r="E45" s="11"/>
      <c r="F45" s="11"/>
      <c r="G45" s="11"/>
      <c r="H45" s="11"/>
      <c r="I45" s="11"/>
      <c r="J45" s="11"/>
    </row>
    <row r="46" spans="1:10" ht="30" x14ac:dyDescent="0.25">
      <c r="A46" s="6" t="s">
        <v>43</v>
      </c>
      <c r="B46" s="2">
        <v>227</v>
      </c>
      <c r="C46" s="11"/>
      <c r="D46" s="11"/>
      <c r="E46" s="11"/>
      <c r="F46" s="11"/>
      <c r="G46" s="11"/>
      <c r="H46" s="11"/>
      <c r="I46" s="11"/>
      <c r="J46" s="11"/>
    </row>
    <row r="47" spans="1:10" x14ac:dyDescent="0.25">
      <c r="A47" s="6" t="s">
        <v>44</v>
      </c>
      <c r="B47" s="2">
        <v>228</v>
      </c>
      <c r="C47" s="11"/>
      <c r="D47" s="11"/>
      <c r="E47" s="11"/>
      <c r="F47" s="11"/>
      <c r="G47" s="11"/>
      <c r="H47" s="11"/>
      <c r="I47" s="11"/>
      <c r="J47" s="11"/>
    </row>
    <row r="48" spans="1:10" x14ac:dyDescent="0.25">
      <c r="A48" s="6" t="s">
        <v>45</v>
      </c>
      <c r="B48" s="22">
        <v>229</v>
      </c>
      <c r="C48" s="23"/>
      <c r="D48" s="23"/>
      <c r="E48" s="23"/>
      <c r="F48" s="23"/>
      <c r="G48" s="23"/>
      <c r="H48" s="23"/>
      <c r="I48" s="23"/>
      <c r="J48" s="23"/>
    </row>
    <row r="49" spans="1:10" x14ac:dyDescent="0.25">
      <c r="A49" s="6" t="s">
        <v>46</v>
      </c>
      <c r="B49" s="22"/>
      <c r="C49" s="23"/>
      <c r="D49" s="23"/>
      <c r="E49" s="23"/>
      <c r="F49" s="23"/>
      <c r="G49" s="23"/>
      <c r="H49" s="23"/>
      <c r="I49" s="23"/>
      <c r="J49" s="23"/>
    </row>
    <row r="50" spans="1:10" x14ac:dyDescent="0.25">
      <c r="A50" s="6" t="s">
        <v>47</v>
      </c>
      <c r="B50" s="2">
        <v>300</v>
      </c>
      <c r="C50" s="11"/>
      <c r="D50" s="11"/>
      <c r="E50" s="11"/>
      <c r="F50" s="11"/>
      <c r="G50" s="11"/>
      <c r="H50" s="11"/>
      <c r="I50" s="11"/>
      <c r="J50" s="11"/>
    </row>
    <row r="51" spans="1:10" x14ac:dyDescent="0.25">
      <c r="A51" s="6" t="s">
        <v>36</v>
      </c>
      <c r="B51" s="3"/>
      <c r="C51" s="11"/>
      <c r="D51" s="11"/>
      <c r="E51" s="11"/>
      <c r="F51" s="11"/>
      <c r="G51" s="11"/>
      <c r="H51" s="11"/>
      <c r="I51" s="11"/>
      <c r="J51" s="11"/>
    </row>
    <row r="52" spans="1:10" x14ac:dyDescent="0.25">
      <c r="A52" s="6" t="s">
        <v>48</v>
      </c>
      <c r="B52" s="2">
        <v>310</v>
      </c>
      <c r="C52" s="11"/>
      <c r="D52" s="11"/>
      <c r="E52" s="11"/>
      <c r="F52" s="11"/>
      <c r="G52" s="11"/>
      <c r="H52" s="11"/>
      <c r="I52" s="11"/>
      <c r="J52" s="11"/>
    </row>
    <row r="53" spans="1:10" x14ac:dyDescent="0.25">
      <c r="A53" s="6" t="s">
        <v>36</v>
      </c>
      <c r="B53" s="3"/>
      <c r="C53" s="11"/>
      <c r="D53" s="11"/>
      <c r="E53" s="11"/>
      <c r="F53" s="11"/>
      <c r="G53" s="11"/>
      <c r="H53" s="11"/>
      <c r="I53" s="11"/>
      <c r="J53" s="11"/>
    </row>
    <row r="54" spans="1:10" x14ac:dyDescent="0.25">
      <c r="A54" s="6" t="s">
        <v>49</v>
      </c>
      <c r="B54" s="3"/>
      <c r="C54" s="11"/>
      <c r="D54" s="11"/>
      <c r="E54" s="11"/>
      <c r="F54" s="11"/>
      <c r="G54" s="11"/>
      <c r="H54" s="11"/>
      <c r="I54" s="11"/>
      <c r="J54" s="11"/>
    </row>
    <row r="55" spans="1:10" x14ac:dyDescent="0.25">
      <c r="A55" s="6" t="s">
        <v>50</v>
      </c>
      <c r="B55" s="3"/>
      <c r="C55" s="11"/>
      <c r="D55" s="11"/>
      <c r="E55" s="11"/>
      <c r="F55" s="11"/>
      <c r="G55" s="11"/>
      <c r="H55" s="11"/>
      <c r="I55" s="11"/>
      <c r="J55" s="11"/>
    </row>
    <row r="56" spans="1:10" ht="30" x14ac:dyDescent="0.25">
      <c r="A56" s="6" t="s">
        <v>51</v>
      </c>
      <c r="B56" s="3"/>
      <c r="C56" s="11"/>
      <c r="D56" s="11"/>
      <c r="E56" s="11"/>
      <c r="F56" s="11"/>
      <c r="G56" s="11"/>
      <c r="H56" s="11"/>
      <c r="I56" s="11"/>
      <c r="J56" s="11"/>
    </row>
    <row r="57" spans="1:10" x14ac:dyDescent="0.25">
      <c r="A57" s="6" t="s">
        <v>52</v>
      </c>
      <c r="B57" s="2">
        <v>311</v>
      </c>
      <c r="C57" s="11"/>
      <c r="D57" s="11"/>
      <c r="E57" s="11"/>
      <c r="F57" s="11"/>
      <c r="G57" s="11"/>
      <c r="H57" s="11"/>
      <c r="I57" s="11"/>
      <c r="J57" s="11"/>
    </row>
    <row r="58" spans="1:10" x14ac:dyDescent="0.25">
      <c r="A58" s="6" t="s">
        <v>53</v>
      </c>
      <c r="B58" s="2">
        <v>312</v>
      </c>
      <c r="C58" s="11"/>
      <c r="D58" s="11"/>
      <c r="E58" s="11"/>
      <c r="F58" s="11"/>
      <c r="G58" s="11"/>
      <c r="H58" s="11"/>
      <c r="I58" s="11"/>
      <c r="J58" s="11"/>
    </row>
    <row r="59" spans="1:10" x14ac:dyDescent="0.25">
      <c r="A59" s="6" t="s">
        <v>54</v>
      </c>
      <c r="B59" s="2">
        <v>313</v>
      </c>
      <c r="C59" s="11"/>
      <c r="D59" s="11"/>
      <c r="E59" s="11"/>
      <c r="F59" s="11"/>
      <c r="G59" s="11"/>
      <c r="H59" s="11"/>
      <c r="I59" s="11"/>
      <c r="J59" s="11"/>
    </row>
    <row r="60" spans="1:10" ht="30" x14ac:dyDescent="0.25">
      <c r="A60" s="6" t="s">
        <v>55</v>
      </c>
      <c r="B60" s="2">
        <v>314</v>
      </c>
      <c r="C60" s="11"/>
      <c r="D60" s="11"/>
      <c r="E60" s="11"/>
      <c r="F60" s="11"/>
      <c r="G60" s="11"/>
      <c r="H60" s="11"/>
      <c r="I60" s="11"/>
      <c r="J60" s="11"/>
    </row>
    <row r="61" spans="1:10" x14ac:dyDescent="0.25">
      <c r="A61" s="6" t="s">
        <v>56</v>
      </c>
      <c r="B61" s="2">
        <v>315</v>
      </c>
      <c r="C61" s="11"/>
      <c r="D61" s="11"/>
      <c r="E61" s="11"/>
      <c r="F61" s="11"/>
      <c r="G61" s="11"/>
      <c r="H61" s="11"/>
      <c r="I61" s="11"/>
      <c r="J61" s="11"/>
    </row>
    <row r="62" spans="1:10" x14ac:dyDescent="0.25">
      <c r="A62" s="6" t="s">
        <v>57</v>
      </c>
      <c r="B62" s="2">
        <v>316</v>
      </c>
      <c r="C62" s="11"/>
      <c r="D62" s="11"/>
      <c r="E62" s="11"/>
      <c r="F62" s="11"/>
      <c r="G62" s="11"/>
      <c r="H62" s="11"/>
      <c r="I62" s="11"/>
      <c r="J62" s="11"/>
    </row>
    <row r="63" spans="1:10" x14ac:dyDescent="0.25">
      <c r="A63" s="6" t="s">
        <v>58</v>
      </c>
      <c r="B63" s="2">
        <v>317</v>
      </c>
      <c r="C63" s="11"/>
      <c r="D63" s="11"/>
      <c r="E63" s="11"/>
      <c r="F63" s="11"/>
      <c r="G63" s="11"/>
      <c r="H63" s="11"/>
      <c r="I63" s="11"/>
      <c r="J63" s="11"/>
    </row>
    <row r="64" spans="1:10" ht="30" x14ac:dyDescent="0.25">
      <c r="A64" s="6" t="s">
        <v>59</v>
      </c>
      <c r="B64" s="2">
        <v>318</v>
      </c>
      <c r="C64" s="11"/>
      <c r="D64" s="11"/>
      <c r="E64" s="11"/>
      <c r="F64" s="11"/>
      <c r="G64" s="11"/>
      <c r="H64" s="11"/>
      <c r="I64" s="11"/>
      <c r="J64" s="11"/>
    </row>
    <row r="65" spans="1:10" x14ac:dyDescent="0.25">
      <c r="A65" s="6" t="s">
        <v>60</v>
      </c>
      <c r="B65" s="2">
        <v>319</v>
      </c>
      <c r="C65" s="11"/>
      <c r="D65" s="11"/>
      <c r="E65" s="11"/>
      <c r="F65" s="11"/>
      <c r="G65" s="11"/>
      <c r="H65" s="11"/>
      <c r="I65" s="11"/>
      <c r="J65" s="11"/>
    </row>
    <row r="66" spans="1:10" ht="30" x14ac:dyDescent="0.25">
      <c r="A66" s="6" t="s">
        <v>61</v>
      </c>
      <c r="B66" s="2">
        <v>400</v>
      </c>
      <c r="C66" s="11">
        <f>C35+C36+C50+C65</f>
        <v>87.2</v>
      </c>
      <c r="D66" s="11"/>
      <c r="E66" s="11"/>
      <c r="F66" s="11"/>
      <c r="G66" s="11">
        <f t="shared" ref="G66" si="0">G35+G36+G50+G65</f>
        <v>6073896.5350000001</v>
      </c>
      <c r="H66" s="11"/>
      <c r="I66" s="11"/>
      <c r="J66" s="11">
        <f>SUM(C66:I66)</f>
        <v>6073983.7350000003</v>
      </c>
    </row>
    <row r="67" spans="1:10" x14ac:dyDescent="0.25">
      <c r="A67" s="6" t="s">
        <v>31</v>
      </c>
      <c r="B67" s="2">
        <v>401</v>
      </c>
      <c r="C67" s="11"/>
      <c r="D67" s="11"/>
      <c r="E67" s="11"/>
      <c r="F67" s="11"/>
      <c r="G67" s="11"/>
      <c r="H67" s="11"/>
      <c r="I67" s="11"/>
      <c r="J67" s="11"/>
    </row>
    <row r="68" spans="1:10" x14ac:dyDescent="0.25">
      <c r="A68" s="6" t="s">
        <v>62</v>
      </c>
      <c r="B68" s="2">
        <v>500</v>
      </c>
      <c r="C68" s="11">
        <f>C66</f>
        <v>87.2</v>
      </c>
      <c r="D68" s="11"/>
      <c r="E68" s="11"/>
      <c r="F68" s="11"/>
      <c r="G68" s="11">
        <f>G66</f>
        <v>6073896.5350000001</v>
      </c>
      <c r="H68" s="11"/>
      <c r="I68" s="11"/>
      <c r="J68" s="11">
        <f>SUM(C68:I68)</f>
        <v>6073983.7350000003</v>
      </c>
    </row>
    <row r="69" spans="1:10" x14ac:dyDescent="0.25">
      <c r="A69" s="6" t="s">
        <v>63</v>
      </c>
      <c r="B69" s="2">
        <v>600</v>
      </c>
      <c r="C69" s="11"/>
      <c r="D69" s="11"/>
      <c r="E69" s="11"/>
      <c r="F69" s="11">
        <f>F70+F71</f>
        <v>3343315.7089999998</v>
      </c>
      <c r="G69" s="11">
        <f>G70+G71</f>
        <v>-2177932.098999999</v>
      </c>
      <c r="H69" s="11"/>
      <c r="I69" s="11"/>
      <c r="J69" s="11">
        <f>SUM(C69:I69)</f>
        <v>1165383.6100000008</v>
      </c>
    </row>
    <row r="70" spans="1:10" x14ac:dyDescent="0.25">
      <c r="A70" s="6" t="s">
        <v>34</v>
      </c>
      <c r="B70" s="2">
        <v>610</v>
      </c>
      <c r="C70" s="11"/>
      <c r="D70" s="11"/>
      <c r="E70" s="11"/>
      <c r="F70" s="11"/>
      <c r="G70" s="11">
        <f>ОПиУ!C47</f>
        <v>-614256.62899999891</v>
      </c>
      <c r="H70" s="11"/>
      <c r="I70" s="11"/>
      <c r="J70" s="11">
        <f>SUM(C70:I70)</f>
        <v>-614256.62899999891</v>
      </c>
    </row>
    <row r="71" spans="1:10" x14ac:dyDescent="0.25">
      <c r="A71" s="6" t="s">
        <v>64</v>
      </c>
      <c r="B71" s="2">
        <v>620</v>
      </c>
      <c r="C71" s="11"/>
      <c r="D71" s="11"/>
      <c r="E71" s="11"/>
      <c r="F71" s="11">
        <f>SUM(F73:F81)</f>
        <v>3343315.7089999998</v>
      </c>
      <c r="G71" s="11">
        <f>SUM(G73:G81)</f>
        <v>-1563675.47</v>
      </c>
      <c r="H71" s="11"/>
      <c r="I71" s="11"/>
      <c r="J71" s="11">
        <f>SUM(C71:I71)</f>
        <v>1779640.2389999998</v>
      </c>
    </row>
    <row r="72" spans="1:10" x14ac:dyDescent="0.25">
      <c r="A72" s="6" t="s">
        <v>36</v>
      </c>
      <c r="B72" s="3"/>
      <c r="C72" s="11"/>
      <c r="D72" s="11"/>
      <c r="E72" s="11"/>
      <c r="F72" s="11"/>
      <c r="G72" s="11"/>
      <c r="H72" s="11"/>
      <c r="I72" s="11"/>
      <c r="J72" s="11"/>
    </row>
    <row r="73" spans="1:10" ht="45" x14ac:dyDescent="0.25">
      <c r="A73" s="6" t="s">
        <v>37</v>
      </c>
      <c r="B73" s="2">
        <v>621</v>
      </c>
      <c r="C73" s="11"/>
      <c r="D73" s="11"/>
      <c r="E73" s="11"/>
      <c r="F73" s="11">
        <v>3343315.7089999998</v>
      </c>
      <c r="G73" s="11">
        <v>-1563675.47</v>
      </c>
      <c r="H73" s="11"/>
      <c r="I73" s="11"/>
      <c r="J73" s="11">
        <f>SUM(C73:I73)</f>
        <v>1779640.2389999998</v>
      </c>
    </row>
    <row r="74" spans="1:10" ht="45" x14ac:dyDescent="0.25">
      <c r="A74" s="6" t="s">
        <v>38</v>
      </c>
      <c r="B74" s="2">
        <v>622</v>
      </c>
      <c r="C74" s="11"/>
      <c r="D74" s="11"/>
      <c r="E74" s="11"/>
      <c r="F74" s="11"/>
      <c r="G74" s="11"/>
      <c r="H74" s="11"/>
      <c r="I74" s="11"/>
      <c r="J74" s="11"/>
    </row>
    <row r="75" spans="1:10" ht="30" x14ac:dyDescent="0.25">
      <c r="A75" s="6" t="s">
        <v>39</v>
      </c>
      <c r="B75" s="2">
        <v>623</v>
      </c>
      <c r="C75" s="11"/>
      <c r="D75" s="11"/>
      <c r="E75" s="11"/>
      <c r="F75" s="11"/>
      <c r="G75" s="11"/>
      <c r="H75" s="11"/>
      <c r="I75" s="11"/>
      <c r="J75" s="11"/>
    </row>
    <row r="76" spans="1:10" ht="45" x14ac:dyDescent="0.25">
      <c r="A76" s="6" t="s">
        <v>40</v>
      </c>
      <c r="B76" s="2">
        <v>624</v>
      </c>
      <c r="C76" s="11"/>
      <c r="D76" s="11"/>
      <c r="E76" s="11"/>
      <c r="F76" s="11"/>
      <c r="G76" s="11"/>
      <c r="H76" s="11"/>
      <c r="I76" s="11"/>
      <c r="J76" s="11"/>
    </row>
    <row r="77" spans="1:10" x14ac:dyDescent="0.25">
      <c r="A77" s="6" t="s">
        <v>41</v>
      </c>
      <c r="B77" s="2">
        <v>625</v>
      </c>
      <c r="C77" s="11"/>
      <c r="D77" s="11"/>
      <c r="E77" s="11"/>
      <c r="F77" s="11"/>
      <c r="G77" s="11"/>
      <c r="H77" s="11"/>
      <c r="I77" s="11"/>
      <c r="J77" s="11"/>
    </row>
    <row r="78" spans="1:10" ht="30" x14ac:dyDescent="0.25">
      <c r="A78" s="6" t="s">
        <v>42</v>
      </c>
      <c r="B78" s="2">
        <v>626</v>
      </c>
      <c r="C78" s="11"/>
      <c r="D78" s="11"/>
      <c r="E78" s="11"/>
      <c r="F78" s="11"/>
      <c r="G78" s="11"/>
      <c r="H78" s="11"/>
      <c r="I78" s="11"/>
      <c r="J78" s="11"/>
    </row>
    <row r="79" spans="1:10" ht="30" x14ac:dyDescent="0.25">
      <c r="A79" s="6" t="s">
        <v>43</v>
      </c>
      <c r="B79" s="2">
        <v>627</v>
      </c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6" t="s">
        <v>44</v>
      </c>
      <c r="B80" s="2">
        <v>628</v>
      </c>
      <c r="C80" s="11"/>
      <c r="D80" s="11"/>
      <c r="E80" s="11"/>
      <c r="F80" s="11"/>
      <c r="G80" s="11"/>
      <c r="H80" s="11"/>
      <c r="I80" s="11"/>
      <c r="J80" s="11"/>
    </row>
    <row r="81" spans="1:10" x14ac:dyDescent="0.25">
      <c r="A81" s="6" t="s">
        <v>65</v>
      </c>
      <c r="B81" s="2">
        <v>629</v>
      </c>
      <c r="C81" s="11"/>
      <c r="D81" s="11"/>
      <c r="E81" s="11"/>
      <c r="F81" s="11"/>
      <c r="G81" s="11"/>
      <c r="H81" s="11"/>
      <c r="I81" s="11"/>
      <c r="J81" s="11"/>
    </row>
    <row r="82" spans="1:10" x14ac:dyDescent="0.25">
      <c r="A82" s="6" t="s">
        <v>66</v>
      </c>
      <c r="B82" s="2">
        <v>700</v>
      </c>
      <c r="C82" s="11"/>
      <c r="D82" s="11"/>
      <c r="E82" s="11"/>
      <c r="F82" s="11"/>
      <c r="G82" s="11"/>
      <c r="H82" s="11"/>
      <c r="I82" s="11"/>
      <c r="J82" s="11"/>
    </row>
    <row r="83" spans="1:10" x14ac:dyDescent="0.25">
      <c r="A83" s="6" t="s">
        <v>36</v>
      </c>
      <c r="B83" s="3"/>
      <c r="C83" s="11"/>
      <c r="D83" s="11"/>
      <c r="E83" s="11"/>
      <c r="F83" s="11"/>
      <c r="G83" s="11"/>
      <c r="H83" s="11"/>
      <c r="I83" s="11"/>
      <c r="J83" s="11"/>
    </row>
    <row r="84" spans="1:10" x14ac:dyDescent="0.25">
      <c r="A84" s="6" t="s">
        <v>67</v>
      </c>
      <c r="B84" s="2">
        <v>710</v>
      </c>
      <c r="C84" s="11"/>
      <c r="D84" s="11"/>
      <c r="E84" s="11"/>
      <c r="F84" s="11"/>
      <c r="G84" s="11"/>
      <c r="H84" s="11"/>
      <c r="I84" s="11"/>
      <c r="J84" s="11"/>
    </row>
    <row r="85" spans="1:10" x14ac:dyDescent="0.25">
      <c r="A85" s="6" t="s">
        <v>36</v>
      </c>
      <c r="B85" s="3"/>
      <c r="C85" s="11"/>
      <c r="D85" s="11"/>
      <c r="E85" s="11"/>
      <c r="F85" s="11"/>
      <c r="G85" s="11"/>
      <c r="H85" s="11"/>
      <c r="I85" s="11"/>
      <c r="J85" s="11"/>
    </row>
    <row r="86" spans="1:10" x14ac:dyDescent="0.25">
      <c r="A86" s="6" t="s">
        <v>49</v>
      </c>
      <c r="B86" s="3"/>
      <c r="C86" s="11"/>
      <c r="D86" s="11"/>
      <c r="E86" s="11"/>
      <c r="F86" s="11"/>
      <c r="G86" s="11"/>
      <c r="H86" s="11"/>
      <c r="I86" s="11"/>
      <c r="J86" s="11"/>
    </row>
    <row r="87" spans="1:10" x14ac:dyDescent="0.25">
      <c r="A87" s="6" t="s">
        <v>50</v>
      </c>
      <c r="B87" s="3"/>
      <c r="C87" s="11"/>
      <c r="D87" s="11"/>
      <c r="E87" s="11"/>
      <c r="F87" s="11"/>
      <c r="G87" s="11"/>
      <c r="H87" s="11"/>
      <c r="I87" s="11"/>
      <c r="J87" s="11"/>
    </row>
    <row r="88" spans="1:10" ht="30" x14ac:dyDescent="0.25">
      <c r="A88" s="6" t="s">
        <v>51</v>
      </c>
      <c r="B88" s="3"/>
      <c r="C88" s="11"/>
      <c r="D88" s="11"/>
      <c r="E88" s="11"/>
      <c r="F88" s="11"/>
      <c r="G88" s="11"/>
      <c r="H88" s="11"/>
      <c r="I88" s="11"/>
      <c r="J88" s="11"/>
    </row>
    <row r="89" spans="1:10" x14ac:dyDescent="0.25">
      <c r="A89" s="6" t="s">
        <v>52</v>
      </c>
      <c r="B89" s="2">
        <v>711</v>
      </c>
      <c r="C89" s="11"/>
      <c r="D89" s="11"/>
      <c r="E89" s="11"/>
      <c r="F89" s="11"/>
      <c r="G89" s="11"/>
      <c r="H89" s="11"/>
      <c r="I89" s="11"/>
      <c r="J89" s="11"/>
    </row>
    <row r="90" spans="1:10" x14ac:dyDescent="0.25">
      <c r="A90" s="6" t="s">
        <v>53</v>
      </c>
      <c r="B90" s="2">
        <v>712</v>
      </c>
      <c r="C90" s="11"/>
      <c r="D90" s="11"/>
      <c r="E90" s="11"/>
      <c r="F90" s="11"/>
      <c r="G90" s="11"/>
      <c r="H90" s="11"/>
      <c r="I90" s="11"/>
      <c r="J90" s="11"/>
    </row>
    <row r="91" spans="1:10" x14ac:dyDescent="0.25">
      <c r="A91" s="6" t="s">
        <v>54</v>
      </c>
      <c r="B91" s="2">
        <v>713</v>
      </c>
      <c r="C91" s="11"/>
      <c r="D91" s="11"/>
      <c r="E91" s="11"/>
      <c r="F91" s="11"/>
      <c r="G91" s="11"/>
      <c r="H91" s="11"/>
      <c r="I91" s="11"/>
      <c r="J91" s="11"/>
    </row>
    <row r="92" spans="1:10" ht="30" x14ac:dyDescent="0.25">
      <c r="A92" s="6" t="s">
        <v>55</v>
      </c>
      <c r="B92" s="2">
        <v>714</v>
      </c>
      <c r="C92" s="11"/>
      <c r="D92" s="11"/>
      <c r="E92" s="11"/>
      <c r="F92" s="11"/>
      <c r="G92" s="11"/>
      <c r="H92" s="11"/>
      <c r="I92" s="11"/>
      <c r="J92" s="11"/>
    </row>
    <row r="93" spans="1:10" x14ac:dyDescent="0.25">
      <c r="A93" s="6" t="s">
        <v>56</v>
      </c>
      <c r="B93" s="2">
        <v>715</v>
      </c>
      <c r="C93" s="11"/>
      <c r="D93" s="11"/>
      <c r="E93" s="11"/>
      <c r="F93" s="11"/>
      <c r="G93" s="11"/>
      <c r="H93" s="11"/>
      <c r="I93" s="11"/>
      <c r="J93" s="11"/>
    </row>
    <row r="94" spans="1:10" x14ac:dyDescent="0.25">
      <c r="A94" s="6" t="s">
        <v>57</v>
      </c>
      <c r="B94" s="2">
        <v>716</v>
      </c>
      <c r="C94" s="11"/>
      <c r="D94" s="11"/>
      <c r="E94" s="11"/>
      <c r="F94" s="11"/>
      <c r="G94" s="11"/>
      <c r="H94" s="11"/>
      <c r="I94" s="11"/>
      <c r="J94" s="11"/>
    </row>
    <row r="95" spans="1:10" x14ac:dyDescent="0.25">
      <c r="A95" s="6" t="s">
        <v>58</v>
      </c>
      <c r="B95" s="2">
        <v>717</v>
      </c>
      <c r="C95" s="11"/>
      <c r="D95" s="11"/>
      <c r="E95" s="11"/>
      <c r="F95" s="11"/>
      <c r="G95" s="11"/>
      <c r="H95" s="11"/>
      <c r="I95" s="11"/>
      <c r="J95" s="11"/>
    </row>
    <row r="96" spans="1:10" ht="30" x14ac:dyDescent="0.25">
      <c r="A96" s="6" t="s">
        <v>59</v>
      </c>
      <c r="B96" s="2">
        <v>718</v>
      </c>
      <c r="C96" s="11"/>
      <c r="D96" s="11"/>
      <c r="E96" s="11"/>
      <c r="F96" s="11"/>
      <c r="G96" s="11"/>
      <c r="H96" s="11"/>
      <c r="I96" s="11"/>
      <c r="J96" s="11"/>
    </row>
    <row r="97" spans="1:10" x14ac:dyDescent="0.25">
      <c r="A97" s="6" t="s">
        <v>60</v>
      </c>
      <c r="B97" s="2">
        <v>719</v>
      </c>
      <c r="C97" s="11"/>
      <c r="D97" s="11"/>
      <c r="E97" s="11"/>
      <c r="F97" s="11"/>
      <c r="G97" s="11"/>
      <c r="H97" s="11"/>
      <c r="I97" s="11"/>
      <c r="J97" s="11"/>
    </row>
    <row r="98" spans="1:10" ht="30" x14ac:dyDescent="0.25">
      <c r="A98" s="6" t="s">
        <v>68</v>
      </c>
      <c r="B98" s="2">
        <v>800</v>
      </c>
      <c r="C98" s="11">
        <f>C68+C69+C82+C97</f>
        <v>87.2</v>
      </c>
      <c r="D98" s="11"/>
      <c r="E98" s="11"/>
      <c r="F98" s="11">
        <f t="shared" ref="F98:G98" si="1">F68+F69+F82+F97</f>
        <v>3343315.7089999998</v>
      </c>
      <c r="G98" s="11">
        <f t="shared" si="1"/>
        <v>3895964.4360000012</v>
      </c>
      <c r="H98" s="11"/>
      <c r="I98" s="11"/>
      <c r="J98" s="11">
        <f>SUM(C98:I98)</f>
        <v>7239367.3450000007</v>
      </c>
    </row>
    <row r="99" spans="1:10" ht="6" customHeight="1" x14ac:dyDescent="0.25"/>
    <row r="100" spans="1:10" x14ac:dyDescent="0.25">
      <c r="A100" t="s">
        <v>302</v>
      </c>
    </row>
    <row r="101" spans="1:10" x14ac:dyDescent="0.25">
      <c r="A101" t="s">
        <v>69</v>
      </c>
    </row>
    <row r="102" spans="1:10" x14ac:dyDescent="0.25">
      <c r="A102" t="s">
        <v>303</v>
      </c>
    </row>
    <row r="103" spans="1:10" x14ac:dyDescent="0.25">
      <c r="A103" t="s">
        <v>69</v>
      </c>
    </row>
    <row r="104" spans="1:10" x14ac:dyDescent="0.25">
      <c r="A104" t="s">
        <v>70</v>
      </c>
    </row>
  </sheetData>
  <mergeCells count="17">
    <mergeCell ref="H48:H49"/>
    <mergeCell ref="I48:I49"/>
    <mergeCell ref="J48:J49"/>
    <mergeCell ref="A16:J16"/>
    <mergeCell ref="A23:J23"/>
    <mergeCell ref="B48:B49"/>
    <mergeCell ref="C48:C49"/>
    <mergeCell ref="D48:D49"/>
    <mergeCell ref="E48:E49"/>
    <mergeCell ref="F48:F49"/>
    <mergeCell ref="G48:G49"/>
    <mergeCell ref="J31:J32"/>
    <mergeCell ref="A2:A9"/>
    <mergeCell ref="A10:A13"/>
    <mergeCell ref="A31:A32"/>
    <mergeCell ref="C31:H31"/>
    <mergeCell ref="I31:I32"/>
  </mergeCells>
  <printOptions horizontalCentered="1"/>
  <pageMargins left="0.19685039370078741" right="0.19685039370078741" top="0.78740157480314965" bottom="0.11811023622047245" header="0.31496062992125984" footer="0.31496062992125984"/>
  <pageSetup paperSize="9" scale="91" fitToHeight="10" orientation="landscape" r:id="rId1"/>
  <rowBreaks count="1" manualBreakCount="1">
    <brk id="2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D108"/>
  <sheetViews>
    <sheetView topLeftCell="A13" zoomScaleNormal="100" workbookViewId="0">
      <selection activeCell="I50" sqref="I50"/>
    </sheetView>
  </sheetViews>
  <sheetFormatPr defaultRowHeight="15" x14ac:dyDescent="0.25"/>
  <cols>
    <col min="1" max="1" width="85.42578125" customWidth="1"/>
    <col min="2" max="2" width="13.28515625" customWidth="1"/>
    <col min="3" max="4" width="14.5703125" customWidth="1"/>
  </cols>
  <sheetData>
    <row r="1" spans="1:4" x14ac:dyDescent="0.25">
      <c r="A1" s="24"/>
      <c r="C1" s="4" t="s">
        <v>153</v>
      </c>
    </row>
    <row r="2" spans="1:4" x14ac:dyDescent="0.25">
      <c r="A2" s="24"/>
      <c r="C2" s="4" t="s">
        <v>1</v>
      </c>
    </row>
    <row r="3" spans="1:4" x14ac:dyDescent="0.25">
      <c r="A3" s="24"/>
      <c r="C3" s="4" t="s">
        <v>2</v>
      </c>
    </row>
    <row r="4" spans="1:4" x14ac:dyDescent="0.25">
      <c r="A4" s="24"/>
      <c r="C4" s="4" t="s">
        <v>3</v>
      </c>
    </row>
    <row r="5" spans="1:4" x14ac:dyDescent="0.25">
      <c r="A5" s="24"/>
      <c r="C5" s="4" t="s">
        <v>4</v>
      </c>
    </row>
    <row r="6" spans="1:4" x14ac:dyDescent="0.25">
      <c r="A6" s="24"/>
      <c r="C6" s="4" t="s">
        <v>5</v>
      </c>
    </row>
    <row r="7" spans="1:4" x14ac:dyDescent="0.25">
      <c r="A7" s="24"/>
      <c r="C7" s="4" t="s">
        <v>6</v>
      </c>
    </row>
    <row r="8" spans="1:4" x14ac:dyDescent="0.25">
      <c r="A8" s="24"/>
      <c r="C8" s="4" t="s">
        <v>7</v>
      </c>
    </row>
    <row r="9" spans="1:4" x14ac:dyDescent="0.25">
      <c r="A9" s="24"/>
      <c r="C9" s="4" t="s">
        <v>72</v>
      </c>
    </row>
    <row r="10" spans="1:4" x14ac:dyDescent="0.25">
      <c r="A10" s="24"/>
      <c r="C10" s="4" t="s">
        <v>9</v>
      </c>
    </row>
    <row r="11" spans="1:4" x14ac:dyDescent="0.25">
      <c r="A11" s="24"/>
      <c r="C11" s="4" t="s">
        <v>6</v>
      </c>
    </row>
    <row r="12" spans="1:4" x14ac:dyDescent="0.25">
      <c r="A12" s="24"/>
      <c r="C12" s="4" t="s">
        <v>10</v>
      </c>
    </row>
    <row r="13" spans="1:4" x14ac:dyDescent="0.25">
      <c r="A13" s="1"/>
      <c r="C13" s="4" t="s">
        <v>11</v>
      </c>
    </row>
    <row r="15" spans="1:4" ht="18" x14ac:dyDescent="0.25">
      <c r="A15" s="25" t="s">
        <v>308</v>
      </c>
      <c r="B15" s="25"/>
      <c r="C15" s="25"/>
      <c r="D15" s="25"/>
    </row>
    <row r="17" spans="1:4" x14ac:dyDescent="0.25">
      <c r="A17" t="s">
        <v>154</v>
      </c>
    </row>
    <row r="18" spans="1:4" x14ac:dyDescent="0.25">
      <c r="A18" t="s">
        <v>13</v>
      </c>
    </row>
    <row r="19" spans="1:4" x14ac:dyDescent="0.25">
      <c r="A19" t="s">
        <v>14</v>
      </c>
    </row>
    <row r="20" spans="1:4" x14ac:dyDescent="0.25">
      <c r="A20" t="s">
        <v>15</v>
      </c>
    </row>
    <row r="21" spans="1:4" x14ac:dyDescent="0.25">
      <c r="A21" t="s">
        <v>16</v>
      </c>
    </row>
    <row r="22" spans="1:4" ht="34.5" customHeight="1" x14ac:dyDescent="0.25">
      <c r="A22" s="26" t="s">
        <v>176</v>
      </c>
      <c r="B22" s="26"/>
      <c r="C22" s="26"/>
      <c r="D22" s="26"/>
    </row>
    <row r="24" spans="1:4" x14ac:dyDescent="0.25">
      <c r="A24" t="s">
        <v>300</v>
      </c>
    </row>
    <row r="25" spans="1:4" x14ac:dyDescent="0.25">
      <c r="A25" t="s">
        <v>307</v>
      </c>
    </row>
    <row r="27" spans="1:4" x14ac:dyDescent="0.25">
      <c r="A27" s="1"/>
    </row>
    <row r="28" spans="1:4" x14ac:dyDescent="0.25">
      <c r="D28" s="5" t="s">
        <v>17</v>
      </c>
    </row>
    <row r="29" spans="1:4" ht="45" x14ac:dyDescent="0.25">
      <c r="A29" s="2" t="s">
        <v>74</v>
      </c>
      <c r="B29" s="2" t="s">
        <v>75</v>
      </c>
      <c r="C29" s="2" t="s">
        <v>76</v>
      </c>
      <c r="D29" s="2" t="s">
        <v>77</v>
      </c>
    </row>
    <row r="30" spans="1:4" x14ac:dyDescent="0.25">
      <c r="A30" s="29" t="s">
        <v>78</v>
      </c>
      <c r="B30" s="29"/>
      <c r="C30" s="29"/>
      <c r="D30" s="29"/>
    </row>
    <row r="31" spans="1:4" x14ac:dyDescent="0.25">
      <c r="A31" s="3" t="s">
        <v>155</v>
      </c>
      <c r="B31" s="2">
        <v>10</v>
      </c>
      <c r="C31" s="11">
        <f>SUM(C33:C38)</f>
        <v>12073397.671</v>
      </c>
      <c r="D31" s="11">
        <f>SUM(D33:D38)</f>
        <v>8886596</v>
      </c>
    </row>
    <row r="32" spans="1:4" x14ac:dyDescent="0.25">
      <c r="A32" s="3" t="s">
        <v>36</v>
      </c>
      <c r="B32" s="3"/>
      <c r="C32" s="11"/>
      <c r="D32" s="11"/>
    </row>
    <row r="33" spans="1:4" x14ac:dyDescent="0.25">
      <c r="A33" s="3" t="s">
        <v>156</v>
      </c>
      <c r="B33" s="2">
        <v>11</v>
      </c>
      <c r="C33" s="11">
        <v>4779717.3449999997</v>
      </c>
      <c r="D33" s="11">
        <v>4151538</v>
      </c>
    </row>
    <row r="34" spans="1:4" x14ac:dyDescent="0.25">
      <c r="A34" s="3" t="s">
        <v>157</v>
      </c>
      <c r="B34" s="2">
        <v>12</v>
      </c>
      <c r="C34" s="11"/>
      <c r="D34" s="11"/>
    </row>
    <row r="35" spans="1:4" x14ac:dyDescent="0.25">
      <c r="A35" s="3" t="s">
        <v>158</v>
      </c>
      <c r="B35" s="2">
        <v>13</v>
      </c>
      <c r="C35" s="11">
        <v>7292555.1830000002</v>
      </c>
      <c r="D35" s="11">
        <v>4729718</v>
      </c>
    </row>
    <row r="36" spans="1:4" x14ac:dyDescent="0.25">
      <c r="A36" s="3" t="s">
        <v>159</v>
      </c>
      <c r="B36" s="2">
        <v>14</v>
      </c>
      <c r="C36" s="11"/>
      <c r="D36" s="11"/>
    </row>
    <row r="37" spans="1:4" x14ac:dyDescent="0.25">
      <c r="A37" s="3" t="s">
        <v>105</v>
      </c>
      <c r="B37" s="2">
        <v>15</v>
      </c>
      <c r="C37" s="11"/>
      <c r="D37" s="11"/>
    </row>
    <row r="38" spans="1:4" x14ac:dyDescent="0.25">
      <c r="A38" s="3" t="s">
        <v>120</v>
      </c>
      <c r="B38" s="2">
        <v>16</v>
      </c>
      <c r="C38" s="11">
        <v>1125.143</v>
      </c>
      <c r="D38" s="11">
        <v>5340</v>
      </c>
    </row>
    <row r="39" spans="1:4" x14ac:dyDescent="0.25">
      <c r="A39" s="3" t="s">
        <v>160</v>
      </c>
      <c r="B39" s="2">
        <v>20</v>
      </c>
      <c r="C39" s="11">
        <f>SUM(C41:C47)</f>
        <v>10919681.712000001</v>
      </c>
      <c r="D39" s="11">
        <f>SUM(D41:D47)</f>
        <v>7781594</v>
      </c>
    </row>
    <row r="40" spans="1:4" x14ac:dyDescent="0.25">
      <c r="A40" s="3" t="s">
        <v>36</v>
      </c>
      <c r="B40" s="3"/>
      <c r="C40" s="11"/>
      <c r="D40" s="11"/>
    </row>
    <row r="41" spans="1:4" x14ac:dyDescent="0.25">
      <c r="A41" s="3" t="s">
        <v>161</v>
      </c>
      <c r="B41" s="2">
        <v>21</v>
      </c>
      <c r="C41" s="11">
        <f>3051386.542-C67-C79</f>
        <v>2149502.14</v>
      </c>
      <c r="D41" s="11">
        <v>1790672</v>
      </c>
    </row>
    <row r="42" spans="1:4" x14ac:dyDescent="0.25">
      <c r="A42" s="3" t="s">
        <v>162</v>
      </c>
      <c r="B42" s="2">
        <v>22</v>
      </c>
      <c r="C42" s="11">
        <v>3247482.1710000001</v>
      </c>
      <c r="D42" s="11">
        <v>1998612</v>
      </c>
    </row>
    <row r="43" spans="1:4" x14ac:dyDescent="0.25">
      <c r="A43" s="3" t="s">
        <v>163</v>
      </c>
      <c r="B43" s="2">
        <v>23</v>
      </c>
      <c r="C43" s="11">
        <v>3330213.693</v>
      </c>
      <c r="D43" s="11">
        <v>2397112</v>
      </c>
    </row>
    <row r="44" spans="1:4" x14ac:dyDescent="0.25">
      <c r="A44" s="3" t="s">
        <v>141</v>
      </c>
      <c r="B44" s="2">
        <v>24</v>
      </c>
      <c r="C44" s="11"/>
      <c r="D44" s="11"/>
    </row>
    <row r="45" spans="1:4" x14ac:dyDescent="0.25">
      <c r="A45" s="3" t="s">
        <v>164</v>
      </c>
      <c r="B45" s="2">
        <v>25</v>
      </c>
      <c r="C45" s="11"/>
      <c r="D45" s="11"/>
    </row>
    <row r="46" spans="1:4" x14ac:dyDescent="0.25">
      <c r="A46" s="3" t="s">
        <v>165</v>
      </c>
      <c r="B46" s="2">
        <v>26</v>
      </c>
      <c r="C46" s="11">
        <v>1320257.2849999999</v>
      </c>
      <c r="D46" s="11">
        <v>992807</v>
      </c>
    </row>
    <row r="47" spans="1:4" x14ac:dyDescent="0.25">
      <c r="A47" s="3" t="s">
        <v>132</v>
      </c>
      <c r="B47" s="2">
        <v>27</v>
      </c>
      <c r="C47" s="11">
        <v>872226.42299999995</v>
      </c>
      <c r="D47" s="11">
        <v>602391</v>
      </c>
    </row>
    <row r="48" spans="1:4" x14ac:dyDescent="0.25">
      <c r="A48" s="3" t="s">
        <v>166</v>
      </c>
      <c r="B48" s="22">
        <v>30</v>
      </c>
      <c r="C48" s="23">
        <f>C31-C39</f>
        <v>1153715.9589999989</v>
      </c>
      <c r="D48" s="23">
        <f>D31-D39</f>
        <v>1105002</v>
      </c>
    </row>
    <row r="49" spans="1:4" x14ac:dyDescent="0.25">
      <c r="A49" s="3" t="s">
        <v>167</v>
      </c>
      <c r="B49" s="22"/>
      <c r="C49" s="23"/>
      <c r="D49" s="23"/>
    </row>
    <row r="50" spans="1:4" x14ac:dyDescent="0.25">
      <c r="A50" s="29" t="s">
        <v>168</v>
      </c>
      <c r="B50" s="29"/>
      <c r="C50" s="29"/>
      <c r="D50" s="29"/>
    </row>
    <row r="51" spans="1:4" x14ac:dyDescent="0.25">
      <c r="A51" s="3" t="s">
        <v>169</v>
      </c>
      <c r="B51" s="2">
        <v>40</v>
      </c>
      <c r="C51" s="11">
        <f>SUM(C53:C64)</f>
        <v>0</v>
      </c>
      <c r="D51" s="11">
        <f>SUM(D53:D64)</f>
        <v>571</v>
      </c>
    </row>
    <row r="52" spans="1:4" x14ac:dyDescent="0.25">
      <c r="A52" s="3" t="s">
        <v>36</v>
      </c>
      <c r="B52" s="3"/>
      <c r="C52" s="11"/>
      <c r="D52" s="11"/>
    </row>
    <row r="53" spans="1:4" x14ac:dyDescent="0.25">
      <c r="A53" s="3" t="s">
        <v>110</v>
      </c>
      <c r="B53" s="2">
        <v>41</v>
      </c>
      <c r="C53" s="11"/>
      <c r="D53" s="11">
        <v>571</v>
      </c>
    </row>
    <row r="54" spans="1:4" x14ac:dyDescent="0.25">
      <c r="A54" s="3" t="s">
        <v>111</v>
      </c>
      <c r="B54" s="2">
        <v>42</v>
      </c>
      <c r="C54" s="11"/>
      <c r="D54" s="11"/>
    </row>
    <row r="55" spans="1:4" x14ac:dyDescent="0.25">
      <c r="A55" s="3" t="s">
        <v>112</v>
      </c>
      <c r="B55" s="2">
        <v>43</v>
      </c>
      <c r="C55" s="11"/>
      <c r="D55" s="11"/>
    </row>
    <row r="56" spans="1:4" ht="30" x14ac:dyDescent="0.25">
      <c r="A56" s="3" t="s">
        <v>113</v>
      </c>
      <c r="B56" s="2">
        <v>44</v>
      </c>
      <c r="C56" s="11"/>
      <c r="D56" s="11"/>
    </row>
    <row r="57" spans="1:4" x14ac:dyDescent="0.25">
      <c r="A57" s="3" t="s">
        <v>114</v>
      </c>
      <c r="B57" s="2">
        <v>45</v>
      </c>
      <c r="C57" s="11"/>
      <c r="D57" s="11"/>
    </row>
    <row r="58" spans="1:4" x14ac:dyDescent="0.25">
      <c r="A58" s="3" t="s">
        <v>115</v>
      </c>
      <c r="B58" s="2">
        <v>46</v>
      </c>
      <c r="C58" s="11"/>
      <c r="D58" s="11"/>
    </row>
    <row r="59" spans="1:4" x14ac:dyDescent="0.25">
      <c r="A59" s="3" t="s">
        <v>116</v>
      </c>
      <c r="B59" s="2">
        <v>47</v>
      </c>
      <c r="C59" s="11"/>
      <c r="D59" s="11"/>
    </row>
    <row r="60" spans="1:4" x14ac:dyDescent="0.25">
      <c r="A60" s="3" t="s">
        <v>117</v>
      </c>
      <c r="B60" s="2">
        <v>48</v>
      </c>
      <c r="C60" s="11"/>
      <c r="D60" s="11"/>
    </row>
    <row r="61" spans="1:4" x14ac:dyDescent="0.25">
      <c r="A61" s="3" t="s">
        <v>118</v>
      </c>
      <c r="B61" s="2">
        <v>49</v>
      </c>
      <c r="C61" s="11"/>
      <c r="D61" s="11"/>
    </row>
    <row r="62" spans="1:4" x14ac:dyDescent="0.25">
      <c r="A62" s="3" t="s">
        <v>119</v>
      </c>
      <c r="B62" s="2">
        <v>50</v>
      </c>
      <c r="C62" s="11"/>
      <c r="D62" s="11"/>
    </row>
    <row r="63" spans="1:4" x14ac:dyDescent="0.25">
      <c r="A63" s="3" t="s">
        <v>105</v>
      </c>
      <c r="B63" s="2">
        <v>51</v>
      </c>
      <c r="C63" s="11"/>
      <c r="D63" s="11"/>
    </row>
    <row r="64" spans="1:4" x14ac:dyDescent="0.25">
      <c r="A64" s="3" t="s">
        <v>120</v>
      </c>
      <c r="B64" s="2">
        <v>52</v>
      </c>
      <c r="C64" s="11"/>
      <c r="D64" s="11"/>
    </row>
    <row r="65" spans="1:4" x14ac:dyDescent="0.25">
      <c r="A65" s="3" t="s">
        <v>170</v>
      </c>
      <c r="B65" s="2">
        <v>60</v>
      </c>
      <c r="C65" s="11">
        <f>SUM(C67:C79)</f>
        <v>901884.402</v>
      </c>
      <c r="D65" s="11">
        <f>SUM(D67:D79)</f>
        <v>1118456</v>
      </c>
    </row>
    <row r="66" spans="1:4" x14ac:dyDescent="0.25">
      <c r="A66" s="3" t="s">
        <v>36</v>
      </c>
      <c r="B66" s="3"/>
      <c r="C66" s="11"/>
      <c r="D66" s="11"/>
    </row>
    <row r="67" spans="1:4" x14ac:dyDescent="0.25">
      <c r="A67" s="3" t="s">
        <v>122</v>
      </c>
      <c r="B67" s="2">
        <v>61</v>
      </c>
      <c r="C67" s="11">
        <v>752833.01399999997</v>
      </c>
      <c r="D67" s="11">
        <v>913286</v>
      </c>
    </row>
    <row r="68" spans="1:4" x14ac:dyDescent="0.25">
      <c r="A68" s="3" t="s">
        <v>123</v>
      </c>
      <c r="B68" s="2">
        <v>62</v>
      </c>
      <c r="C68" s="11"/>
      <c r="D68" s="11">
        <v>40196</v>
      </c>
    </row>
    <row r="69" spans="1:4" x14ac:dyDescent="0.25">
      <c r="A69" s="3" t="s">
        <v>124</v>
      </c>
      <c r="B69" s="2">
        <v>63</v>
      </c>
      <c r="C69" s="11"/>
      <c r="D69" s="11"/>
    </row>
    <row r="70" spans="1:4" ht="30" x14ac:dyDescent="0.25">
      <c r="A70" s="3" t="s">
        <v>125</v>
      </c>
      <c r="B70" s="2">
        <v>64</v>
      </c>
      <c r="C70" s="11"/>
      <c r="D70" s="11"/>
    </row>
    <row r="71" spans="1:4" x14ac:dyDescent="0.25">
      <c r="A71" s="3" t="s">
        <v>126</v>
      </c>
      <c r="B71" s="2">
        <v>65</v>
      </c>
      <c r="C71" s="11"/>
      <c r="D71" s="11"/>
    </row>
    <row r="72" spans="1:4" x14ac:dyDescent="0.25">
      <c r="A72" s="3" t="s">
        <v>127</v>
      </c>
      <c r="B72" s="2">
        <v>66</v>
      </c>
      <c r="C72" s="11"/>
      <c r="D72" s="11"/>
    </row>
    <row r="73" spans="1:4" x14ac:dyDescent="0.25">
      <c r="A73" s="3" t="s">
        <v>128</v>
      </c>
      <c r="B73" s="2">
        <v>67</v>
      </c>
      <c r="C73" s="11"/>
      <c r="D73" s="11"/>
    </row>
    <row r="74" spans="1:4" x14ac:dyDescent="0.25">
      <c r="A74" s="3" t="s">
        <v>141</v>
      </c>
      <c r="B74" s="2">
        <v>68</v>
      </c>
      <c r="C74" s="11"/>
      <c r="D74" s="11"/>
    </row>
    <row r="75" spans="1:4" x14ac:dyDescent="0.25">
      <c r="A75" s="3" t="s">
        <v>129</v>
      </c>
      <c r="B75" s="2">
        <v>69</v>
      </c>
      <c r="C75" s="11"/>
      <c r="D75" s="11"/>
    </row>
    <row r="76" spans="1:4" x14ac:dyDescent="0.25">
      <c r="A76" s="3" t="s">
        <v>130</v>
      </c>
      <c r="B76" s="2">
        <v>70</v>
      </c>
      <c r="C76" s="11"/>
      <c r="D76" s="11"/>
    </row>
    <row r="77" spans="1:4" x14ac:dyDescent="0.25">
      <c r="A77" s="3" t="s">
        <v>118</v>
      </c>
      <c r="B77" s="2">
        <v>71</v>
      </c>
      <c r="C77" s="11"/>
      <c r="D77" s="11"/>
    </row>
    <row r="78" spans="1:4" x14ac:dyDescent="0.25">
      <c r="A78" s="3" t="s">
        <v>131</v>
      </c>
      <c r="B78" s="2">
        <v>72</v>
      </c>
      <c r="C78" s="11"/>
      <c r="D78" s="11"/>
    </row>
    <row r="79" spans="1:4" x14ac:dyDescent="0.25">
      <c r="A79" s="3" t="s">
        <v>132</v>
      </c>
      <c r="B79" s="2">
        <v>73</v>
      </c>
      <c r="C79" s="11">
        <v>149051.38800000001</v>
      </c>
      <c r="D79" s="11">
        <v>164974</v>
      </c>
    </row>
    <row r="80" spans="1:4" x14ac:dyDescent="0.25">
      <c r="A80" s="3" t="s">
        <v>133</v>
      </c>
      <c r="B80" s="22">
        <v>80</v>
      </c>
      <c r="C80" s="23">
        <f>C51-C65</f>
        <v>-901884.402</v>
      </c>
      <c r="D80" s="23">
        <f>D51-D65</f>
        <v>-1117885</v>
      </c>
    </row>
    <row r="81" spans="1:4" x14ac:dyDescent="0.25">
      <c r="A81" s="3" t="s">
        <v>171</v>
      </c>
      <c r="B81" s="22"/>
      <c r="C81" s="23"/>
      <c r="D81" s="23"/>
    </row>
    <row r="82" spans="1:4" x14ac:dyDescent="0.25">
      <c r="A82" s="29" t="s">
        <v>135</v>
      </c>
      <c r="B82" s="29"/>
      <c r="C82" s="29"/>
      <c r="D82" s="29"/>
    </row>
    <row r="83" spans="1:4" x14ac:dyDescent="0.25">
      <c r="A83" s="3" t="s">
        <v>172</v>
      </c>
      <c r="B83" s="2">
        <v>90</v>
      </c>
      <c r="C83" s="11">
        <f>SUM(C85:C88)</f>
        <v>32022.593000000001</v>
      </c>
      <c r="D83" s="11"/>
    </row>
    <row r="84" spans="1:4" x14ac:dyDescent="0.25">
      <c r="A84" s="3" t="s">
        <v>36</v>
      </c>
      <c r="B84" s="3"/>
      <c r="C84" s="11"/>
      <c r="D84" s="11"/>
    </row>
    <row r="85" spans="1:4" x14ac:dyDescent="0.25">
      <c r="A85" s="3" t="s">
        <v>137</v>
      </c>
      <c r="B85" s="2">
        <v>91</v>
      </c>
      <c r="C85" s="11"/>
      <c r="D85" s="11"/>
    </row>
    <row r="86" spans="1:4" x14ac:dyDescent="0.25">
      <c r="A86" s="3" t="s">
        <v>138</v>
      </c>
      <c r="B86" s="2">
        <v>92</v>
      </c>
      <c r="C86" s="11"/>
      <c r="D86" s="11"/>
    </row>
    <row r="87" spans="1:4" x14ac:dyDescent="0.25">
      <c r="A87" s="3" t="s">
        <v>105</v>
      </c>
      <c r="B87" s="2">
        <v>93</v>
      </c>
      <c r="C87" s="11">
        <v>32022.593000000001</v>
      </c>
      <c r="D87" s="11"/>
    </row>
    <row r="88" spans="1:4" x14ac:dyDescent="0.25">
      <c r="A88" s="3" t="s">
        <v>120</v>
      </c>
      <c r="B88" s="2">
        <v>94</v>
      </c>
      <c r="C88" s="11"/>
      <c r="D88" s="11"/>
    </row>
    <row r="89" spans="1:4" x14ac:dyDescent="0.25">
      <c r="A89" s="3" t="s">
        <v>173</v>
      </c>
      <c r="B89" s="2">
        <v>100</v>
      </c>
      <c r="C89" s="11"/>
      <c r="D89" s="11"/>
    </row>
    <row r="90" spans="1:4" x14ac:dyDescent="0.25">
      <c r="A90" s="3" t="s">
        <v>36</v>
      </c>
      <c r="B90" s="3"/>
      <c r="C90" s="11"/>
      <c r="D90" s="11"/>
    </row>
    <row r="91" spans="1:4" x14ac:dyDescent="0.25">
      <c r="A91" s="3" t="s">
        <v>140</v>
      </c>
      <c r="B91" s="2">
        <v>101</v>
      </c>
      <c r="C91" s="11"/>
      <c r="D91" s="11"/>
    </row>
    <row r="92" spans="1:4" x14ac:dyDescent="0.25">
      <c r="A92" s="3" t="s">
        <v>141</v>
      </c>
      <c r="B92" s="2">
        <v>102</v>
      </c>
      <c r="C92" s="11"/>
      <c r="D92" s="11"/>
    </row>
    <row r="93" spans="1:4" x14ac:dyDescent="0.25">
      <c r="A93" s="3" t="s">
        <v>142</v>
      </c>
      <c r="B93" s="2">
        <v>103</v>
      </c>
      <c r="C93" s="11"/>
      <c r="D93" s="11"/>
    </row>
    <row r="94" spans="1:4" x14ac:dyDescent="0.25">
      <c r="A94" s="3" t="s">
        <v>143</v>
      </c>
      <c r="B94" s="2">
        <v>104</v>
      </c>
      <c r="C94" s="11"/>
      <c r="D94" s="11"/>
    </row>
    <row r="95" spans="1:4" x14ac:dyDescent="0.25">
      <c r="A95" s="3" t="s">
        <v>144</v>
      </c>
      <c r="B95" s="2">
        <v>105</v>
      </c>
      <c r="C95" s="11"/>
      <c r="D95" s="11"/>
    </row>
    <row r="96" spans="1:4" x14ac:dyDescent="0.25">
      <c r="A96" s="3" t="s">
        <v>145</v>
      </c>
      <c r="B96" s="22">
        <v>110</v>
      </c>
      <c r="C96" s="23">
        <f>C83-C89</f>
        <v>32022.593000000001</v>
      </c>
      <c r="D96" s="23"/>
    </row>
    <row r="97" spans="1:4" x14ac:dyDescent="0.25">
      <c r="A97" s="3" t="s">
        <v>174</v>
      </c>
      <c r="B97" s="22"/>
      <c r="C97" s="23"/>
      <c r="D97" s="23"/>
    </row>
    <row r="98" spans="1:4" x14ac:dyDescent="0.25">
      <c r="A98" s="3" t="s">
        <v>147</v>
      </c>
      <c r="B98" s="2">
        <v>120</v>
      </c>
      <c r="C98" s="11"/>
      <c r="D98" s="11"/>
    </row>
    <row r="99" spans="1:4" x14ac:dyDescent="0.25">
      <c r="A99" s="3" t="s">
        <v>148</v>
      </c>
      <c r="B99" s="2">
        <v>130</v>
      </c>
      <c r="C99" s="11"/>
      <c r="D99" s="11"/>
    </row>
    <row r="100" spans="1:4" ht="30" x14ac:dyDescent="0.25">
      <c r="A100" s="3" t="s">
        <v>175</v>
      </c>
      <c r="B100" s="2">
        <v>140</v>
      </c>
      <c r="C100" s="11">
        <f>C48+C80+C96</f>
        <v>283854.14999999886</v>
      </c>
      <c r="D100" s="11">
        <f>D48+D80+D96</f>
        <v>-12883</v>
      </c>
    </row>
    <row r="101" spans="1:4" x14ac:dyDescent="0.25">
      <c r="A101" s="3" t="s">
        <v>150</v>
      </c>
      <c r="B101" s="2">
        <v>150</v>
      </c>
      <c r="C101" s="11">
        <v>160384.375</v>
      </c>
      <c r="D101" s="11">
        <v>173267</v>
      </c>
    </row>
    <row r="102" spans="1:4" x14ac:dyDescent="0.25">
      <c r="A102" s="3" t="s">
        <v>151</v>
      </c>
      <c r="B102" s="2">
        <v>160</v>
      </c>
      <c r="C102" s="11">
        <f>C100+C101</f>
        <v>444238.52499999886</v>
      </c>
      <c r="D102" s="11">
        <f>D100+D101</f>
        <v>160384</v>
      </c>
    </row>
    <row r="104" spans="1:4" x14ac:dyDescent="0.25">
      <c r="A104" t="s">
        <v>302</v>
      </c>
      <c r="C104" s="13"/>
    </row>
    <row r="105" spans="1:4" x14ac:dyDescent="0.25">
      <c r="A105" t="s">
        <v>69</v>
      </c>
    </row>
    <row r="106" spans="1:4" x14ac:dyDescent="0.25">
      <c r="A106" t="s">
        <v>303</v>
      </c>
    </row>
    <row r="107" spans="1:4" x14ac:dyDescent="0.25">
      <c r="A107" t="s">
        <v>69</v>
      </c>
    </row>
    <row r="108" spans="1:4" x14ac:dyDescent="0.25">
      <c r="A108" t="s">
        <v>70</v>
      </c>
    </row>
  </sheetData>
  <mergeCells count="16">
    <mergeCell ref="B96:B97"/>
    <mergeCell ref="C96:C97"/>
    <mergeCell ref="D96:D97"/>
    <mergeCell ref="A1:A8"/>
    <mergeCell ref="A9:A12"/>
    <mergeCell ref="A30:D30"/>
    <mergeCell ref="B48:B49"/>
    <mergeCell ref="C48:C49"/>
    <mergeCell ref="D48:D49"/>
    <mergeCell ref="A22:D22"/>
    <mergeCell ref="A15:D15"/>
    <mergeCell ref="A50:D50"/>
    <mergeCell ref="B80:B81"/>
    <mergeCell ref="C80:C81"/>
    <mergeCell ref="D80:D81"/>
    <mergeCell ref="A82:D82"/>
  </mergeCells>
  <printOptions horizontalCentered="1"/>
  <pageMargins left="0.19685039370078741" right="0.19685039370078741" top="0.78740157480314965" bottom="0.39370078740157483" header="0.31496062992125984" footer="0.31496062992125984"/>
  <pageSetup paperSize="9" fitToHeight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E117"/>
  <sheetViews>
    <sheetView topLeftCell="A96" zoomScaleNormal="100" workbookViewId="0">
      <selection activeCell="A113" sqref="A113:A117"/>
    </sheetView>
  </sheetViews>
  <sheetFormatPr defaultRowHeight="15" x14ac:dyDescent="0.25"/>
  <cols>
    <col min="1" max="1" width="96.42578125" customWidth="1"/>
    <col min="2" max="2" width="13.28515625" customWidth="1"/>
    <col min="3" max="3" width="15.140625" style="16" customWidth="1"/>
    <col min="4" max="4" width="18" customWidth="1"/>
    <col min="5" max="5" width="14.5703125" bestFit="1" customWidth="1"/>
  </cols>
  <sheetData>
    <row r="1" spans="1:4" x14ac:dyDescent="0.25">
      <c r="A1" s="24"/>
      <c r="C1" s="15" t="s">
        <v>72</v>
      </c>
    </row>
    <row r="2" spans="1:4" x14ac:dyDescent="0.25">
      <c r="A2" s="24"/>
      <c r="C2" s="15" t="s">
        <v>1</v>
      </c>
    </row>
    <row r="3" spans="1:4" x14ac:dyDescent="0.25">
      <c r="A3" s="24"/>
      <c r="C3" s="15" t="s">
        <v>2</v>
      </c>
    </row>
    <row r="4" spans="1:4" x14ac:dyDescent="0.25">
      <c r="A4" s="24"/>
      <c r="C4" s="15" t="s">
        <v>3</v>
      </c>
    </row>
    <row r="5" spans="1:4" x14ac:dyDescent="0.25">
      <c r="A5" s="24"/>
      <c r="C5" s="15" t="s">
        <v>4</v>
      </c>
    </row>
    <row r="6" spans="1:4" x14ac:dyDescent="0.25">
      <c r="A6" s="24"/>
      <c r="C6" s="15" t="s">
        <v>5</v>
      </c>
    </row>
    <row r="7" spans="1:4" x14ac:dyDescent="0.25">
      <c r="A7" s="24"/>
      <c r="C7" s="15" t="s">
        <v>6</v>
      </c>
    </row>
    <row r="8" spans="1:4" x14ac:dyDescent="0.25">
      <c r="A8" s="24"/>
      <c r="C8" s="15" t="s">
        <v>7</v>
      </c>
    </row>
    <row r="9" spans="1:4" x14ac:dyDescent="0.25">
      <c r="A9" s="24"/>
      <c r="C9" s="15" t="s">
        <v>0</v>
      </c>
    </row>
    <row r="10" spans="1:4" x14ac:dyDescent="0.25">
      <c r="A10" s="24"/>
      <c r="C10" s="15" t="s">
        <v>9</v>
      </c>
    </row>
    <row r="11" spans="1:4" x14ac:dyDescent="0.25">
      <c r="A11" s="24"/>
      <c r="C11" s="15" t="s">
        <v>6</v>
      </c>
    </row>
    <row r="12" spans="1:4" x14ac:dyDescent="0.25">
      <c r="A12" s="24"/>
      <c r="C12" s="15" t="s">
        <v>10</v>
      </c>
    </row>
    <row r="13" spans="1:4" x14ac:dyDescent="0.25">
      <c r="A13" s="1"/>
      <c r="C13" s="15" t="s">
        <v>11</v>
      </c>
    </row>
    <row r="15" spans="1:4" ht="18" x14ac:dyDescent="0.25">
      <c r="A15" s="25" t="s">
        <v>309</v>
      </c>
      <c r="B15" s="25"/>
      <c r="C15" s="25"/>
      <c r="D15" s="25"/>
    </row>
    <row r="17" spans="1:5" ht="18" customHeight="1" x14ac:dyDescent="0.25">
      <c r="A17" t="s">
        <v>73</v>
      </c>
    </row>
    <row r="18" spans="1:5" ht="18" customHeight="1" x14ac:dyDescent="0.25">
      <c r="A18" t="s">
        <v>13</v>
      </c>
    </row>
    <row r="19" spans="1:5" ht="18" customHeight="1" x14ac:dyDescent="0.25">
      <c r="A19" t="s">
        <v>14</v>
      </c>
    </row>
    <row r="20" spans="1:5" ht="18" customHeight="1" x14ac:dyDescent="0.25">
      <c r="A20" t="s">
        <v>15</v>
      </c>
    </row>
    <row r="21" spans="1:5" ht="18" customHeight="1" x14ac:dyDescent="0.25">
      <c r="A21" t="s">
        <v>16</v>
      </c>
    </row>
    <row r="22" spans="1:5" ht="32.25" customHeight="1" x14ac:dyDescent="0.25">
      <c r="A22" s="26" t="s">
        <v>152</v>
      </c>
      <c r="B22" s="26"/>
      <c r="C22" s="26"/>
      <c r="D22" s="26"/>
    </row>
    <row r="24" spans="1:5" x14ac:dyDescent="0.25">
      <c r="A24" t="s">
        <v>300</v>
      </c>
    </row>
    <row r="25" spans="1:5" x14ac:dyDescent="0.25">
      <c r="A25" t="s">
        <v>307</v>
      </c>
    </row>
    <row r="27" spans="1:5" x14ac:dyDescent="0.25">
      <c r="A27" s="1"/>
    </row>
    <row r="28" spans="1:5" x14ac:dyDescent="0.25">
      <c r="D28" s="4" t="s">
        <v>17</v>
      </c>
    </row>
    <row r="29" spans="1:5" ht="30" x14ac:dyDescent="0.25">
      <c r="A29" s="2" t="s">
        <v>74</v>
      </c>
      <c r="B29" s="2" t="s">
        <v>75</v>
      </c>
      <c r="C29" s="17" t="s">
        <v>76</v>
      </c>
      <c r="D29" s="2" t="s">
        <v>77</v>
      </c>
    </row>
    <row r="30" spans="1:5" ht="30" customHeight="1" x14ac:dyDescent="0.25">
      <c r="A30" s="29" t="s">
        <v>78</v>
      </c>
      <c r="B30" s="29"/>
      <c r="C30" s="29"/>
      <c r="D30" s="29"/>
    </row>
    <row r="31" spans="1:5" x14ac:dyDescent="0.25">
      <c r="A31" s="3" t="s">
        <v>79</v>
      </c>
      <c r="B31" s="2">
        <v>10</v>
      </c>
      <c r="C31" s="20">
        <f>ОПиУ!C42</f>
        <v>-26955.038999998935</v>
      </c>
      <c r="D31" s="3"/>
    </row>
    <row r="32" spans="1:5" x14ac:dyDescent="0.25">
      <c r="A32" s="3" t="s">
        <v>80</v>
      </c>
      <c r="B32" s="2">
        <v>11</v>
      </c>
      <c r="C32" s="19">
        <v>968900.33299999998</v>
      </c>
      <c r="D32" s="11"/>
      <c r="E32" s="13"/>
    </row>
    <row r="33" spans="1:5" x14ac:dyDescent="0.25">
      <c r="A33" s="3" t="s">
        <v>81</v>
      </c>
      <c r="B33" s="2">
        <v>12</v>
      </c>
      <c r="C33" s="14"/>
      <c r="D33" s="11"/>
    </row>
    <row r="34" spans="1:5" x14ac:dyDescent="0.25">
      <c r="A34" s="3" t="s">
        <v>82</v>
      </c>
      <c r="B34" s="2">
        <v>13</v>
      </c>
      <c r="C34" s="14"/>
      <c r="D34" s="11"/>
    </row>
    <row r="35" spans="1:5" ht="30" x14ac:dyDescent="0.25">
      <c r="A35" s="3" t="s">
        <v>83</v>
      </c>
      <c r="B35" s="2">
        <v>14</v>
      </c>
      <c r="C35" s="14"/>
      <c r="D35" s="11"/>
    </row>
    <row r="36" spans="1:5" x14ac:dyDescent="0.25">
      <c r="A36" s="3" t="s">
        <v>84</v>
      </c>
      <c r="B36" s="2">
        <v>15</v>
      </c>
      <c r="C36" s="19">
        <v>8848.3960000000006</v>
      </c>
      <c r="D36" s="11"/>
    </row>
    <row r="37" spans="1:5" x14ac:dyDescent="0.25">
      <c r="A37" s="3" t="s">
        <v>85</v>
      </c>
      <c r="B37" s="2">
        <v>16</v>
      </c>
      <c r="C37" s="14"/>
      <c r="D37" s="11"/>
    </row>
    <row r="38" spans="1:5" x14ac:dyDescent="0.25">
      <c r="A38" s="3" t="s">
        <v>86</v>
      </c>
      <c r="B38" s="2">
        <v>17</v>
      </c>
      <c r="C38" s="14"/>
      <c r="D38" s="11"/>
    </row>
    <row r="39" spans="1:5" ht="30" x14ac:dyDescent="0.25">
      <c r="A39" s="3" t="s">
        <v>87</v>
      </c>
      <c r="B39" s="2">
        <v>18</v>
      </c>
      <c r="C39" s="14"/>
      <c r="D39" s="11"/>
    </row>
    <row r="40" spans="1:5" x14ac:dyDescent="0.25">
      <c r="A40" s="3" t="s">
        <v>88</v>
      </c>
      <c r="B40" s="2">
        <v>19</v>
      </c>
      <c r="C40" s="14"/>
      <c r="D40" s="11"/>
    </row>
    <row r="41" spans="1:5" x14ac:dyDescent="0.25">
      <c r="A41" s="3" t="s">
        <v>89</v>
      </c>
      <c r="B41" s="2">
        <v>20</v>
      </c>
      <c r="C41" s="19">
        <v>144.553</v>
      </c>
      <c r="D41" s="11"/>
    </row>
    <row r="42" spans="1:5" x14ac:dyDescent="0.25">
      <c r="A42" s="3" t="s">
        <v>90</v>
      </c>
      <c r="B42" s="2">
        <v>21</v>
      </c>
      <c r="C42" s="14"/>
      <c r="D42" s="11"/>
    </row>
    <row r="43" spans="1:5" x14ac:dyDescent="0.25">
      <c r="A43" s="3" t="s">
        <v>91</v>
      </c>
      <c r="B43" s="2">
        <v>22</v>
      </c>
      <c r="C43" s="19">
        <v>565933.58100000001</v>
      </c>
      <c r="D43" s="11"/>
    </row>
    <row r="44" spans="1:5" x14ac:dyDescent="0.25">
      <c r="A44" s="3" t="s">
        <v>92</v>
      </c>
      <c r="B44" s="2">
        <v>23</v>
      </c>
      <c r="C44" s="14"/>
      <c r="D44" s="11"/>
    </row>
    <row r="45" spans="1:5" ht="30" x14ac:dyDescent="0.25">
      <c r="A45" s="3" t="s">
        <v>93</v>
      </c>
      <c r="B45" s="2">
        <v>24</v>
      </c>
      <c r="C45" s="14"/>
      <c r="D45" s="11"/>
      <c r="E45" s="13"/>
    </row>
    <row r="46" spans="1:5" x14ac:dyDescent="0.25">
      <c r="A46" s="3" t="s">
        <v>94</v>
      </c>
      <c r="B46" s="2">
        <v>25</v>
      </c>
      <c r="C46" s="19">
        <f>-4395406.91-6406.05</f>
        <v>-4401812.96</v>
      </c>
      <c r="D46" s="11"/>
    </row>
    <row r="47" spans="1:5" x14ac:dyDescent="0.25">
      <c r="A47" s="3" t="s">
        <v>95</v>
      </c>
      <c r="B47" s="22">
        <v>30</v>
      </c>
      <c r="C47" s="30">
        <f>SUM(C32:C46)</f>
        <v>-2857986.0970000001</v>
      </c>
      <c r="D47" s="23"/>
      <c r="E47" s="13">
        <f>C32+C36+C41+C43+C45</f>
        <v>1543826.8629999999</v>
      </c>
    </row>
    <row r="48" spans="1:5" x14ac:dyDescent="0.25">
      <c r="A48" s="3" t="s">
        <v>96</v>
      </c>
      <c r="B48" s="22"/>
      <c r="C48" s="30"/>
      <c r="D48" s="23"/>
    </row>
    <row r="49" spans="1:5" x14ac:dyDescent="0.25">
      <c r="A49" s="3" t="s">
        <v>97</v>
      </c>
      <c r="B49" s="2">
        <v>31</v>
      </c>
      <c r="C49" s="19">
        <v>81165.801999999996</v>
      </c>
      <c r="D49" s="11"/>
    </row>
    <row r="50" spans="1:5" x14ac:dyDescent="0.25">
      <c r="A50" s="3" t="s">
        <v>98</v>
      </c>
      <c r="B50" s="2">
        <v>32</v>
      </c>
      <c r="C50" s="19">
        <v>3343315.7089999998</v>
      </c>
      <c r="D50" s="11"/>
    </row>
    <row r="51" spans="1:5" x14ac:dyDescent="0.25">
      <c r="A51" s="3" t="s">
        <v>99</v>
      </c>
      <c r="B51" s="2">
        <v>33</v>
      </c>
      <c r="C51" s="19">
        <f>432933.093+31102.239</f>
        <v>464035.33199999999</v>
      </c>
      <c r="D51" s="11"/>
    </row>
    <row r="52" spans="1:5" x14ac:dyDescent="0.25">
      <c r="A52" s="3" t="s">
        <v>100</v>
      </c>
      <c r="B52" s="2">
        <v>34</v>
      </c>
      <c r="C52" s="19">
        <v>153233.48699999999</v>
      </c>
      <c r="D52" s="11"/>
    </row>
    <row r="53" spans="1:5" x14ac:dyDescent="0.25">
      <c r="A53" s="3" t="s">
        <v>101</v>
      </c>
      <c r="B53" s="2">
        <v>35</v>
      </c>
      <c r="C53" s="19">
        <v>61276.542999999998</v>
      </c>
      <c r="D53" s="11"/>
    </row>
    <row r="54" spans="1:5" x14ac:dyDescent="0.25">
      <c r="A54" s="3" t="s">
        <v>102</v>
      </c>
      <c r="B54" s="2">
        <v>36</v>
      </c>
      <c r="C54" s="19">
        <v>58327.673999999999</v>
      </c>
      <c r="D54" s="11"/>
    </row>
    <row r="55" spans="1:5" x14ac:dyDescent="0.25">
      <c r="A55" s="3" t="s">
        <v>103</v>
      </c>
      <c r="B55" s="2">
        <v>40</v>
      </c>
      <c r="C55" s="14">
        <f>SUM(C49:C54)</f>
        <v>4161354.5470000003</v>
      </c>
      <c r="D55" s="11"/>
      <c r="E55" s="13">
        <f>C50+C49+C51+C52+C53+C54</f>
        <v>4161354.5470000003</v>
      </c>
    </row>
    <row r="56" spans="1:5" x14ac:dyDescent="0.25">
      <c r="A56" s="3" t="s">
        <v>104</v>
      </c>
      <c r="B56" s="2">
        <v>41</v>
      </c>
      <c r="C56" s="14"/>
      <c r="D56" s="11"/>
    </row>
    <row r="57" spans="1:5" x14ac:dyDescent="0.25">
      <c r="A57" s="3" t="s">
        <v>105</v>
      </c>
      <c r="B57" s="2">
        <v>42</v>
      </c>
      <c r="C57" s="14"/>
      <c r="D57" s="11"/>
    </row>
    <row r="58" spans="1:5" x14ac:dyDescent="0.25">
      <c r="A58" s="3" t="s">
        <v>106</v>
      </c>
      <c r="B58" s="2">
        <v>43</v>
      </c>
      <c r="C58" s="19">
        <v>-122697.452</v>
      </c>
      <c r="D58" s="11"/>
    </row>
    <row r="59" spans="1:5" ht="30" x14ac:dyDescent="0.25">
      <c r="A59" s="3" t="s">
        <v>107</v>
      </c>
      <c r="B59" s="2">
        <v>50</v>
      </c>
      <c r="C59" s="14">
        <f>C31+C47+C55+C56+C57+C58</f>
        <v>1153715.9590000012</v>
      </c>
      <c r="D59" s="11"/>
      <c r="E59" s="13">
        <f>C31+E47+E55+C58</f>
        <v>5555528.9190000016</v>
      </c>
    </row>
    <row r="60" spans="1:5" x14ac:dyDescent="0.25">
      <c r="A60" s="29" t="s">
        <v>108</v>
      </c>
      <c r="B60" s="29"/>
      <c r="C60" s="29"/>
      <c r="D60" s="29"/>
    </row>
    <row r="61" spans="1:5" x14ac:dyDescent="0.25">
      <c r="A61" s="3" t="s">
        <v>109</v>
      </c>
      <c r="B61" s="2">
        <v>60</v>
      </c>
      <c r="C61" s="14"/>
      <c r="D61" s="11"/>
    </row>
    <row r="62" spans="1:5" x14ac:dyDescent="0.25">
      <c r="A62" s="3" t="s">
        <v>36</v>
      </c>
      <c r="B62" s="3"/>
      <c r="C62" s="14"/>
      <c r="D62" s="11"/>
    </row>
    <row r="63" spans="1:5" x14ac:dyDescent="0.25">
      <c r="A63" s="3" t="s">
        <v>110</v>
      </c>
      <c r="B63" s="2">
        <v>61</v>
      </c>
      <c r="C63" s="14"/>
      <c r="D63" s="11"/>
    </row>
    <row r="64" spans="1:5" x14ac:dyDescent="0.25">
      <c r="A64" s="3" t="s">
        <v>111</v>
      </c>
      <c r="B64" s="2">
        <v>62</v>
      </c>
      <c r="C64" s="14"/>
      <c r="D64" s="11"/>
    </row>
    <row r="65" spans="1:5" x14ac:dyDescent="0.25">
      <c r="A65" s="3" t="s">
        <v>112</v>
      </c>
      <c r="B65" s="2">
        <v>63</v>
      </c>
      <c r="C65" s="14"/>
      <c r="D65" s="11"/>
    </row>
    <row r="66" spans="1:5" ht="30" x14ac:dyDescent="0.25">
      <c r="A66" s="3" t="s">
        <v>113</v>
      </c>
      <c r="B66" s="2">
        <v>64</v>
      </c>
      <c r="C66" s="14"/>
      <c r="D66" s="11"/>
    </row>
    <row r="67" spans="1:5" x14ac:dyDescent="0.25">
      <c r="A67" s="3" t="s">
        <v>114</v>
      </c>
      <c r="B67" s="2">
        <v>65</v>
      </c>
      <c r="C67" s="14"/>
      <c r="D67" s="11"/>
    </row>
    <row r="68" spans="1:5" x14ac:dyDescent="0.25">
      <c r="A68" s="3" t="s">
        <v>115</v>
      </c>
      <c r="B68" s="2">
        <v>66</v>
      </c>
      <c r="C68" s="14"/>
      <c r="D68" s="11"/>
    </row>
    <row r="69" spans="1:5" x14ac:dyDescent="0.25">
      <c r="A69" s="3" t="s">
        <v>116</v>
      </c>
      <c r="B69" s="2">
        <v>67</v>
      </c>
      <c r="C69" s="14"/>
      <c r="D69" s="11"/>
    </row>
    <row r="70" spans="1:5" x14ac:dyDescent="0.25">
      <c r="A70" s="3" t="s">
        <v>117</v>
      </c>
      <c r="B70" s="2">
        <v>68</v>
      </c>
      <c r="C70" s="14"/>
      <c r="D70" s="11"/>
    </row>
    <row r="71" spans="1:5" x14ac:dyDescent="0.25">
      <c r="A71" s="3" t="s">
        <v>118</v>
      </c>
      <c r="B71" s="2">
        <v>69</v>
      </c>
      <c r="C71" s="14"/>
      <c r="D71" s="11"/>
    </row>
    <row r="72" spans="1:5" x14ac:dyDescent="0.25">
      <c r="A72" s="3" t="s">
        <v>119</v>
      </c>
      <c r="B72" s="2">
        <v>70</v>
      </c>
      <c r="C72" s="14"/>
      <c r="D72" s="11"/>
    </row>
    <row r="73" spans="1:5" x14ac:dyDescent="0.25">
      <c r="A73" s="3" t="s">
        <v>105</v>
      </c>
      <c r="B73" s="2">
        <v>71</v>
      </c>
      <c r="C73" s="14"/>
      <c r="D73" s="11"/>
    </row>
    <row r="74" spans="1:5" x14ac:dyDescent="0.25">
      <c r="A74" s="3" t="s">
        <v>120</v>
      </c>
      <c r="B74" s="2">
        <v>72</v>
      </c>
      <c r="C74" s="14"/>
      <c r="D74" s="11"/>
    </row>
    <row r="75" spans="1:5" x14ac:dyDescent="0.25">
      <c r="A75" s="3" t="s">
        <v>121</v>
      </c>
      <c r="B75" s="2">
        <v>80</v>
      </c>
      <c r="C75" s="14">
        <f>SUM(C77:C88)</f>
        <v>901884.402</v>
      </c>
      <c r="D75" s="11"/>
      <c r="E75" s="13">
        <f>C77+C88</f>
        <v>901884.402</v>
      </c>
    </row>
    <row r="76" spans="1:5" x14ac:dyDescent="0.25">
      <c r="A76" s="3" t="s">
        <v>36</v>
      </c>
      <c r="B76" s="3"/>
      <c r="C76" s="14"/>
      <c r="D76" s="11"/>
    </row>
    <row r="77" spans="1:5" x14ac:dyDescent="0.25">
      <c r="A77" s="3" t="s">
        <v>122</v>
      </c>
      <c r="B77" s="2">
        <v>81</v>
      </c>
      <c r="C77" s="14">
        <v>752833.01399999997</v>
      </c>
      <c r="D77" s="11"/>
    </row>
    <row r="78" spans="1:5" x14ac:dyDescent="0.25">
      <c r="A78" s="3" t="s">
        <v>123</v>
      </c>
      <c r="B78" s="2">
        <v>82</v>
      </c>
      <c r="C78" s="14"/>
      <c r="D78" s="11"/>
    </row>
    <row r="79" spans="1:5" x14ac:dyDescent="0.25">
      <c r="A79" s="3" t="s">
        <v>124</v>
      </c>
      <c r="B79" s="2">
        <v>83</v>
      </c>
      <c r="C79" s="14"/>
      <c r="D79" s="11"/>
    </row>
    <row r="80" spans="1:5" ht="30" x14ac:dyDescent="0.25">
      <c r="A80" s="3" t="s">
        <v>125</v>
      </c>
      <c r="B80" s="2">
        <v>84</v>
      </c>
      <c r="C80" s="14"/>
      <c r="D80" s="11"/>
    </row>
    <row r="81" spans="1:5" x14ac:dyDescent="0.25">
      <c r="A81" s="3" t="s">
        <v>126</v>
      </c>
      <c r="B81" s="2">
        <v>85</v>
      </c>
      <c r="C81" s="14"/>
      <c r="D81" s="11"/>
    </row>
    <row r="82" spans="1:5" x14ac:dyDescent="0.25">
      <c r="A82" s="3" t="s">
        <v>127</v>
      </c>
      <c r="B82" s="2">
        <v>86</v>
      </c>
      <c r="C82" s="14"/>
      <c r="D82" s="11"/>
    </row>
    <row r="83" spans="1:5" x14ac:dyDescent="0.25">
      <c r="A83" s="3" t="s">
        <v>128</v>
      </c>
      <c r="B83" s="2">
        <v>87</v>
      </c>
      <c r="C83" s="14"/>
      <c r="D83" s="11"/>
    </row>
    <row r="84" spans="1:5" x14ac:dyDescent="0.25">
      <c r="A84" s="3" t="s">
        <v>129</v>
      </c>
      <c r="B84" s="2">
        <v>88</v>
      </c>
      <c r="C84" s="14"/>
      <c r="D84" s="11"/>
    </row>
    <row r="85" spans="1:5" x14ac:dyDescent="0.25">
      <c r="A85" s="3" t="s">
        <v>130</v>
      </c>
      <c r="B85" s="2">
        <v>89</v>
      </c>
      <c r="C85" s="14"/>
      <c r="D85" s="11"/>
    </row>
    <row r="86" spans="1:5" x14ac:dyDescent="0.25">
      <c r="A86" s="3" t="s">
        <v>118</v>
      </c>
      <c r="B86" s="2">
        <v>90</v>
      </c>
      <c r="C86" s="14"/>
      <c r="D86" s="11"/>
    </row>
    <row r="87" spans="1:5" x14ac:dyDescent="0.25">
      <c r="A87" s="3" t="s">
        <v>131</v>
      </c>
      <c r="B87" s="2">
        <v>91</v>
      </c>
      <c r="C87" s="14"/>
      <c r="D87" s="11"/>
    </row>
    <row r="88" spans="1:5" x14ac:dyDescent="0.25">
      <c r="A88" s="3" t="s">
        <v>132</v>
      </c>
      <c r="B88" s="2">
        <v>92</v>
      </c>
      <c r="C88" s="14">
        <v>149051.38800000001</v>
      </c>
      <c r="D88" s="11"/>
    </row>
    <row r="89" spans="1:5" x14ac:dyDescent="0.25">
      <c r="A89" s="3" t="s">
        <v>133</v>
      </c>
      <c r="B89" s="22">
        <v>100</v>
      </c>
      <c r="C89" s="30">
        <f>C61-C75</f>
        <v>-901884.402</v>
      </c>
      <c r="D89" s="23"/>
      <c r="E89" s="13">
        <f>-E75</f>
        <v>-901884.402</v>
      </c>
    </row>
    <row r="90" spans="1:5" x14ac:dyDescent="0.25">
      <c r="A90" s="3" t="s">
        <v>134</v>
      </c>
      <c r="B90" s="22"/>
      <c r="C90" s="30"/>
      <c r="D90" s="23"/>
    </row>
    <row r="91" spans="1:5" x14ac:dyDescent="0.25">
      <c r="A91" s="29" t="s">
        <v>135</v>
      </c>
      <c r="B91" s="29"/>
      <c r="C91" s="29"/>
      <c r="D91" s="29"/>
    </row>
    <row r="92" spans="1:5" x14ac:dyDescent="0.25">
      <c r="A92" s="3" t="s">
        <v>136</v>
      </c>
      <c r="B92" s="2">
        <v>110</v>
      </c>
      <c r="C92" s="14">
        <f>SUM(C93:C97)</f>
        <v>32022.593000000001</v>
      </c>
      <c r="D92" s="11"/>
    </row>
    <row r="93" spans="1:5" x14ac:dyDescent="0.25">
      <c r="A93" s="3" t="s">
        <v>36</v>
      </c>
      <c r="B93" s="3"/>
      <c r="C93" s="14"/>
      <c r="D93" s="11"/>
    </row>
    <row r="94" spans="1:5" x14ac:dyDescent="0.25">
      <c r="A94" s="3" t="s">
        <v>137</v>
      </c>
      <c r="B94" s="2">
        <v>111</v>
      </c>
      <c r="C94" s="14"/>
      <c r="D94" s="11"/>
    </row>
    <row r="95" spans="1:5" x14ac:dyDescent="0.25">
      <c r="A95" s="3" t="s">
        <v>138</v>
      </c>
      <c r="B95" s="2">
        <v>112</v>
      </c>
      <c r="C95" s="14"/>
      <c r="D95" s="11"/>
    </row>
    <row r="96" spans="1:5" x14ac:dyDescent="0.25">
      <c r="A96" s="3" t="s">
        <v>105</v>
      </c>
      <c r="B96" s="2">
        <v>113</v>
      </c>
      <c r="C96" s="14">
        <v>32022.593000000001</v>
      </c>
      <c r="D96" s="11"/>
    </row>
    <row r="97" spans="1:5" x14ac:dyDescent="0.25">
      <c r="A97" s="3" t="s">
        <v>120</v>
      </c>
      <c r="B97" s="2">
        <v>114</v>
      </c>
      <c r="C97" s="14"/>
      <c r="D97" s="11"/>
    </row>
    <row r="98" spans="1:5" x14ac:dyDescent="0.25">
      <c r="A98" s="3" t="s">
        <v>139</v>
      </c>
      <c r="B98" s="2">
        <v>120</v>
      </c>
      <c r="C98" s="14"/>
      <c r="D98" s="11"/>
    </row>
    <row r="99" spans="1:5" x14ac:dyDescent="0.25">
      <c r="A99" s="3" t="s">
        <v>36</v>
      </c>
      <c r="B99" s="3"/>
      <c r="C99" s="14"/>
      <c r="D99" s="11"/>
    </row>
    <row r="100" spans="1:5" x14ac:dyDescent="0.25">
      <c r="A100" s="3" t="s">
        <v>140</v>
      </c>
      <c r="B100" s="2">
        <v>121</v>
      </c>
      <c r="C100" s="14"/>
      <c r="D100" s="11"/>
    </row>
    <row r="101" spans="1:5" x14ac:dyDescent="0.25">
      <c r="A101" s="3" t="s">
        <v>141</v>
      </c>
      <c r="B101" s="2">
        <v>122</v>
      </c>
      <c r="C101" s="14"/>
      <c r="D101" s="11"/>
    </row>
    <row r="102" spans="1:5" x14ac:dyDescent="0.25">
      <c r="A102" s="3" t="s">
        <v>142</v>
      </c>
      <c r="B102" s="2">
        <v>123</v>
      </c>
      <c r="C102" s="14"/>
      <c r="D102" s="11"/>
    </row>
    <row r="103" spans="1:5" x14ac:dyDescent="0.25">
      <c r="A103" s="3" t="s">
        <v>143</v>
      </c>
      <c r="B103" s="2">
        <v>124</v>
      </c>
      <c r="C103" s="14"/>
      <c r="D103" s="11"/>
    </row>
    <row r="104" spans="1:5" x14ac:dyDescent="0.25">
      <c r="A104" s="3" t="s">
        <v>144</v>
      </c>
      <c r="B104" s="2">
        <v>125</v>
      </c>
      <c r="C104" s="14"/>
      <c r="D104" s="11"/>
    </row>
    <row r="105" spans="1:5" x14ac:dyDescent="0.25">
      <c r="A105" s="3" t="s">
        <v>145</v>
      </c>
      <c r="B105" s="22">
        <v>130</v>
      </c>
      <c r="C105" s="30">
        <f>C92-C98</f>
        <v>32022.593000000001</v>
      </c>
      <c r="D105" s="23"/>
    </row>
    <row r="106" spans="1:5" x14ac:dyDescent="0.25">
      <c r="A106" s="3" t="s">
        <v>146</v>
      </c>
      <c r="B106" s="22"/>
      <c r="C106" s="30"/>
      <c r="D106" s="23"/>
    </row>
    <row r="107" spans="1:5" x14ac:dyDescent="0.25">
      <c r="A107" s="3" t="s">
        <v>147</v>
      </c>
      <c r="B107" s="2">
        <v>140</v>
      </c>
      <c r="C107" s="14"/>
      <c r="D107" s="11"/>
    </row>
    <row r="108" spans="1:5" x14ac:dyDescent="0.25">
      <c r="A108" s="3" t="s">
        <v>148</v>
      </c>
      <c r="B108" s="2">
        <v>150</v>
      </c>
      <c r="C108" s="14"/>
      <c r="D108" s="11"/>
    </row>
    <row r="109" spans="1:5" ht="30" x14ac:dyDescent="0.25">
      <c r="A109" s="3" t="s">
        <v>149</v>
      </c>
      <c r="B109" s="2">
        <v>160</v>
      </c>
      <c r="C109" s="14">
        <f>C59+C89+C105+C107+C108</f>
        <v>283854.15000000119</v>
      </c>
      <c r="D109" s="11"/>
      <c r="E109" s="13"/>
    </row>
    <row r="110" spans="1:5" x14ac:dyDescent="0.25">
      <c r="A110" s="3" t="s">
        <v>150</v>
      </c>
      <c r="B110" s="2">
        <v>170</v>
      </c>
      <c r="C110" s="14">
        <v>160384.375</v>
      </c>
      <c r="D110" s="11"/>
    </row>
    <row r="111" spans="1:5" x14ac:dyDescent="0.25">
      <c r="A111" s="3" t="s">
        <v>151</v>
      </c>
      <c r="B111" s="2">
        <v>180</v>
      </c>
      <c r="C111" s="14">
        <f>C110+C109</f>
        <v>444238.52500000119</v>
      </c>
      <c r="D111" s="11"/>
      <c r="E111" s="13"/>
    </row>
    <row r="112" spans="1:5" x14ac:dyDescent="0.25">
      <c r="C112" s="21"/>
    </row>
    <row r="113" spans="1:3" x14ac:dyDescent="0.25">
      <c r="A113" t="s">
        <v>302</v>
      </c>
      <c r="C113" s="18"/>
    </row>
    <row r="114" spans="1:3" x14ac:dyDescent="0.25">
      <c r="A114" t="s">
        <v>69</v>
      </c>
    </row>
    <row r="115" spans="1:3" x14ac:dyDescent="0.25">
      <c r="A115" t="s">
        <v>303</v>
      </c>
    </row>
    <row r="116" spans="1:3" x14ac:dyDescent="0.25">
      <c r="A116" t="s">
        <v>69</v>
      </c>
    </row>
    <row r="117" spans="1:3" x14ac:dyDescent="0.25">
      <c r="A117" t="s">
        <v>70</v>
      </c>
    </row>
  </sheetData>
  <mergeCells count="16">
    <mergeCell ref="B105:B106"/>
    <mergeCell ref="C105:C106"/>
    <mergeCell ref="D105:D106"/>
    <mergeCell ref="A1:A8"/>
    <mergeCell ref="A9:A12"/>
    <mergeCell ref="A30:D30"/>
    <mergeCell ref="B47:B48"/>
    <mergeCell ref="C47:C48"/>
    <mergeCell ref="D47:D48"/>
    <mergeCell ref="A15:D15"/>
    <mergeCell ref="A22:D22"/>
    <mergeCell ref="A60:D60"/>
    <mergeCell ref="B89:B90"/>
    <mergeCell ref="C89:C90"/>
    <mergeCell ref="D89:D90"/>
    <mergeCell ref="A91:D91"/>
  </mergeCells>
  <pageMargins left="0.19685039370078741" right="0.19685039370078741" top="0.7874015748031496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Бух.баланс</vt:lpstr>
      <vt:lpstr>ОПиУ</vt:lpstr>
      <vt:lpstr>изм. в капитале</vt:lpstr>
      <vt:lpstr>ДДС прямой метод</vt:lpstr>
      <vt:lpstr>ДДС Косвеный метод</vt:lpstr>
      <vt:lpstr>'изм. в капитале'!Область_печати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2025-04-22T12:04:37Z</dcterms:modified>
</cp:coreProperties>
</file>