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меры для сайта\"/>
    </mc:Choice>
  </mc:AlternateContent>
  <xr:revisionPtr revIDLastSave="0" documentId="13_ncr:1_{5E777043-6209-4A21-A0D2-BC2451CAD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ГЭ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F65" i="4" s="1"/>
  <c r="E63" i="4"/>
  <c r="F63" i="4" s="1"/>
  <c r="E60" i="4"/>
  <c r="F60" i="4" s="1"/>
  <c r="E59" i="4"/>
  <c r="E54" i="4"/>
  <c r="F54" i="4" s="1"/>
  <c r="E53" i="4"/>
  <c r="F53" i="4" s="1"/>
  <c r="E50" i="4"/>
  <c r="F50" i="4" s="1"/>
  <c r="E46" i="4"/>
  <c r="F46" i="4" s="1"/>
  <c r="E22" i="4"/>
  <c r="F22" i="4" s="1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48" i="4"/>
  <c r="F49" i="4"/>
  <c r="F51" i="4"/>
  <c r="F52" i="4"/>
  <c r="F55" i="4"/>
  <c r="F56" i="4"/>
  <c r="F57" i="4"/>
  <c r="F58" i="4"/>
  <c r="F59" i="4"/>
  <c r="F61" i="4"/>
  <c r="F62" i="4"/>
  <c r="F64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8" i="4"/>
  <c r="F89" i="4"/>
  <c r="F90" i="4"/>
  <c r="F91" i="4"/>
  <c r="F92" i="4"/>
  <c r="F93" i="4"/>
  <c r="F94" i="4"/>
  <c r="F95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3" i="4"/>
  <c r="F374" i="4"/>
  <c r="F375" i="4"/>
  <c r="F376" i="4"/>
  <c r="F377" i="4"/>
  <c r="F378" i="4"/>
  <c r="F379" i="4"/>
  <c r="F380" i="4"/>
  <c r="F381" i="4"/>
  <c r="F382" i="4"/>
  <c r="F9" i="4"/>
  <c r="E87" i="4"/>
  <c r="F87" i="4" s="1"/>
  <c r="E96" i="4"/>
  <c r="F96" i="4" s="1"/>
  <c r="E372" i="4"/>
  <c r="F372" i="4" s="1"/>
</calcChain>
</file>

<file path=xl/sharedStrings.xml><?xml version="1.0" encoding="utf-8"?>
<sst xmlns="http://schemas.openxmlformats.org/spreadsheetml/2006/main" count="978" uniqueCount="627">
  <si>
    <t>Костанайская  ГЭС</t>
  </si>
  <si>
    <t>Наименование              подстанции</t>
  </si>
  <si>
    <t>Наименование фидера 10кВ;         ТП, КТП,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</si>
  <si>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</si>
  <si>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</si>
  <si>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</si>
  <si>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</si>
  <si>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</si>
  <si>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</si>
  <si>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</si>
  <si>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</si>
  <si>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</si>
  <si>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</si>
  <si>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</si>
  <si>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</si>
  <si>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>Герцена-60</t>
  </si>
  <si>
    <t xml:space="preserve"> ТП-046/2   Ввод-1 Т-1  стройка каирб. 405</t>
  </si>
  <si>
    <t>пр.Каирбекова 405</t>
  </si>
  <si>
    <t xml:space="preserve"> ТП-047    Ввод-1  Т-1          котекс</t>
  </si>
  <si>
    <t xml:space="preserve">   ТП-048   Ввод-1 Т-1  Текстильщиков 95 маг</t>
  </si>
  <si>
    <t>пр.Каирбекова 340</t>
  </si>
  <si>
    <t>ТП-050   Ввод-1 Т-1     КАИРБЕКОВА 336 кв.1 — 69</t>
  </si>
  <si>
    <t xml:space="preserve">  ТП-051    Ввод-1 Т-1  каирбекова 389</t>
  </si>
  <si>
    <t>ТП-052  Ввод-1 Т-1     герцена 38 а</t>
  </si>
  <si>
    <t xml:space="preserve">Герцена 42 за 2 отделом </t>
  </si>
  <si>
    <t xml:space="preserve"> ТП-053   Ввод-1  Т-1             ИП Тэн</t>
  </si>
  <si>
    <t>ТП-054   Ввод-1 Т-1     АЗС Стоянка КИЕВСКАЯ,20</t>
  </si>
  <si>
    <t xml:space="preserve">ТП-055  Ввод-1 Т-1             Элитный магазин </t>
  </si>
  <si>
    <t>ТП-056  Ввод-1  Т-1      АЗС  Дака</t>
  </si>
  <si>
    <t>ТП-057 Ввод-1 Т-1                   Ф-3</t>
  </si>
  <si>
    <t>ТП-058  Ввод-1 Т-1       курганская 4</t>
  </si>
  <si>
    <t>ул Курганская-4 «Ева»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</si>
  <si>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</si>
  <si>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</si>
  <si>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</si>
  <si>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</si>
  <si>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</si>
  <si>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</si>
  <si>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</si>
  <si>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</si>
  <si>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</si>
  <si>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</si>
  <si>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</si>
  <si>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</si>
  <si>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</si>
  <si>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</si>
  <si>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</si>
  <si>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</si>
  <si>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</si>
  <si>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</si>
  <si>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</si>
  <si>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</si>
  <si>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</si>
  <si>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</si>
  <si>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</si>
  <si>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</si>
  <si>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</si>
  <si>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</si>
  <si>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</si>
  <si>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</si>
  <si>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</si>
  <si>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</si>
  <si>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</si>
  <si>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</si>
  <si>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</si>
  <si>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ПС 110//10 кВ ПС Городская</t>
  </si>
  <si>
    <t>ТП-7   Ввод 1 Т-1     Альтынсарина-122 Пункт быстрого питаня ИП Кудрявцева</t>
  </si>
  <si>
    <t>ПС 110/10 кВ ПС Городская</t>
  </si>
  <si>
    <t>ТП-8   Ввод 1 Т-1          Победы 32 а</t>
  </si>
  <si>
    <t>ПС 35/10 кВ ПС Западная</t>
  </si>
  <si>
    <t>ТП-9  Ввод-1 Т-1    Насосная</t>
  </si>
  <si>
    <t>ТП-11 Ввод-1 Т-1  Ф-3</t>
  </si>
  <si>
    <t>ПС 110/10 кВ Городская</t>
  </si>
  <si>
    <t>ТП-14 В вод-1 Т-1    гаражи прокуратуры</t>
  </si>
  <si>
    <t>ПС 35/10 кВ Южная</t>
  </si>
  <si>
    <t>ТП-15  вод 1 Т-1    Корпус</t>
  </si>
  <si>
    <t>Общество Слепых</t>
  </si>
  <si>
    <t>ПС 35/10 кВ Заводская</t>
  </si>
  <si>
    <t>ТП-16  Ввод 1 Т-1    Дощанова 135 а</t>
  </si>
  <si>
    <t>КТП-17  Ввод 1 Т-1   АТС</t>
  </si>
  <si>
    <t>ТП-19  Ввод 2 Т-2        Жестн</t>
  </si>
  <si>
    <t>ТОО Лаура и Ко</t>
  </si>
  <si>
    <t>ТП-20    Ввод 1 Т-1 лермонтова 13</t>
  </si>
  <si>
    <t>КТП-21  Ввод  с трансформатора       Гагарина 117 магазин ИП ТЭН СИП</t>
  </si>
  <si>
    <t>Баймагамбетова-Гагарина</t>
  </si>
  <si>
    <t>ТП-22   Ввод- 1 Т-1      Павлова  66</t>
  </si>
  <si>
    <t>ТП-26 В вод тр-р    Фидер 2 Чехова</t>
  </si>
  <si>
    <t>Комбинат благоустройств</t>
  </si>
  <si>
    <t>ТП-27  Ввод-1 Т-1           банк Ввод-1</t>
  </si>
  <si>
    <t>ТП-27 А    Ввод-1 Т-1           ЦВВЛ</t>
  </si>
  <si>
    <t>ЦВВЛ</t>
  </si>
  <si>
    <t>ТП-29    Ввод-1 Тр-р            чп терновой</t>
  </si>
  <si>
    <t>ТП-30 Ввод-1 Т-1 Козыбаева 65</t>
  </si>
  <si>
    <t>Толстого 67</t>
  </si>
  <si>
    <t xml:space="preserve">ТП-31  Ввод-1 Т-1               дом профсоюзов 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</si>
  <si>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</si>
  <si>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</si>
  <si>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</si>
  <si>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 xml:space="preserve">ТП-35      Ввод-1 Т-1      Тәуелсіздік 105, магазин </t>
  </si>
  <si>
    <t>тәуелсіздік 89</t>
  </si>
  <si>
    <t>ТП-37  Ввод -1 Т-1           Абая 166,168</t>
  </si>
  <si>
    <t>ТП-38  Ввод-1 Т-1      библиотека 2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</si>
  <si>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</si>
  <si>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</si>
  <si>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</si>
  <si>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ПС 35/10 кВ Городская</t>
  </si>
  <si>
    <t>КТП-46   Ввод-1 Т-1             Ф-2 СИП</t>
  </si>
  <si>
    <t>ТП-47 В вод-1 Т-1         Магазин Иволга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</si>
  <si>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</si>
  <si>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</si>
  <si>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</si>
  <si>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</si>
  <si>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</si>
  <si>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ПС-35/10кВ  ЗАПАДНАЯ</t>
  </si>
  <si>
    <t>ТП-53  Ввод-1, Т-1         строительная  6/1</t>
  </si>
  <si>
    <t>Строительная 4</t>
  </si>
  <si>
    <t>ТП-54  Ввод-1, Ф-1</t>
  </si>
  <si>
    <t>ТП-55  Ввод-1, Т-1        фидер 5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</si>
  <si>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</si>
  <si>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</si>
  <si>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</si>
  <si>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О.Досжанова-  64 — Алтынсарина</t>
  </si>
  <si>
    <t>ТП-58   Ввод-1, Т-1 1 СШ   гоголя 64</t>
  </si>
  <si>
    <t>ПС 35/6 кВ КЖБИ</t>
  </si>
  <si>
    <t>ТП-59 Ввод-1, Т-1    абая 6</t>
  </si>
  <si>
    <t>ТП-60   Ввод-1, Т-1        Ленина, 43</t>
  </si>
  <si>
    <t>ТП-65А     Ввод-1, Т-1          Пристройка горисполкома Пушкина, 92</t>
  </si>
  <si>
    <t>ТП-67  Ввод-1, Т-1     Тауелсіздік  115</t>
  </si>
  <si>
    <t>ТП-68  Ввод-1 Т-1         Дары   леса вв-1</t>
  </si>
  <si>
    <t>ТП-69  Ввод-1 Т-1   Цвет. Павильон ИП Насруллаева</t>
  </si>
  <si>
    <t>ТП-73   Ввод-1 Т-1          Дулатова 89 2п</t>
  </si>
  <si>
    <t>ТП-75   Ввод-1 Т-1             Киоск Победы</t>
  </si>
  <si>
    <t>ПС Сортировочная</t>
  </si>
  <si>
    <t>КТП-80    Ввод с тр-ра         АТС</t>
  </si>
  <si>
    <t>Костанай-2</t>
  </si>
  <si>
    <t>ТП-81 Ввод-1 Т-1           дом 172 а</t>
  </si>
  <si>
    <t>ТП-82    Ввод с трансформатора        ул. освещение СИП</t>
  </si>
  <si>
    <t>ТП-83  Ввод-1 Т-1         Рабочая 176 а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</si>
  <si>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</si>
  <si>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</si>
  <si>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</si>
  <si>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КТП-88   Ввод-1 Т-1             Фидер 5 </t>
  </si>
  <si>
    <t>КТП-88А   Ввод-1 Т-1           НЦПК  Орлеу СИП</t>
  </si>
  <si>
    <t>ПС 35/10 кВ  Заводская</t>
  </si>
  <si>
    <t>ТП-90  Ввод-1 Т-1       Женск консульт  и Логос</t>
  </si>
  <si>
    <t>ТП-91   Ввод-1 Т-1          ТОО Алау ТВ ВП-0,4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</si>
  <si>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</si>
  <si>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</si>
  <si>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</si>
  <si>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</si>
  <si>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</si>
  <si>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</si>
  <si>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</si>
  <si>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</si>
  <si>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</si>
  <si>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</si>
  <si>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</si>
  <si>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ТП-97А  Ввод-2 Т-2   Маг. Продтоваров, Чернышевского, 57</t>
  </si>
  <si>
    <t>Школа№6</t>
  </si>
  <si>
    <t>ТП-98  Ввод-1 Т-1              Ф-2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</si>
  <si>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</si>
  <si>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</si>
  <si>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</si>
  <si>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</si>
  <si>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</si>
  <si>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</si>
  <si>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</si>
  <si>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</si>
  <si>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</si>
  <si>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</si>
  <si>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</si>
  <si>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</si>
  <si>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</si>
  <si>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</si>
  <si>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ТП-104 А    Ввод-1 Т-1     байтур. 45, гоголя 78</t>
  </si>
  <si>
    <t>ТП-105  Ввод-1 Т-1     Гоголя 92</t>
  </si>
  <si>
    <t>ТП-106   Ввод-1 Т-1     Кубеева,  21, 2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</si>
  <si>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</si>
  <si>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</si>
  <si>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</si>
  <si>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</si>
  <si>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КТП-109  Ввод-1 Т-1           ф-4</t>
  </si>
  <si>
    <t xml:space="preserve">Картел Абая-Пролитарская </t>
  </si>
  <si>
    <t>ТП-110 Вввод-1 Т-1         Ф-1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</si>
  <si>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</si>
  <si>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</si>
  <si>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</si>
  <si>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</si>
  <si>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</si>
  <si>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</si>
  <si>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КТП-115   Вввод-1 Т-1         Ф-1 СИП</t>
  </si>
  <si>
    <t>Пос. Корейский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</si>
  <si>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</si>
  <si>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</si>
  <si>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</si>
  <si>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</si>
  <si>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</si>
  <si>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ТП-118 В ввод-1 Т-1    Мауленова, 21 Налоговая иститут геологов</t>
  </si>
  <si>
    <t>За Налоговой</t>
  </si>
  <si>
    <t>ТП-119  Вввод-1 Т-1          Кафе надежда</t>
  </si>
  <si>
    <t>ТП-120  Ввод-1 Т-1       Мастерская за рулем</t>
  </si>
  <si>
    <t>Дом престарелых,  Гашека-Волынова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</si>
  <si>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</si>
  <si>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</si>
  <si>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</si>
  <si>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</si>
  <si>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</si>
  <si>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</si>
  <si>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</si>
  <si>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</si>
  <si>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</si>
  <si>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</si>
  <si>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</si>
  <si>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</si>
  <si>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</si>
  <si>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</si>
  <si>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</si>
  <si>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</si>
  <si>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Школа№20</t>
  </si>
  <si>
    <t>ТП-132   Ввод-1, Т-1           абая 24</t>
  </si>
  <si>
    <t>ТП-136   Ввод-1, Т-1        40 лет КАЗАХСТАН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</si>
  <si>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</si>
  <si>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</si>
  <si>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</si>
  <si>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</si>
  <si>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</si>
  <si>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</si>
  <si>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</si>
  <si>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</si>
  <si>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</si>
  <si>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</si>
  <si>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</si>
  <si>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</si>
  <si>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</si>
  <si>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</si>
  <si>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ТП-192   Ввод-1 Т-1              свободы 34</t>
  </si>
  <si>
    <t>интернат ул.Краснасельская</t>
  </si>
  <si>
    <t>ТП-201   Ввод-2   Склад</t>
  </si>
  <si>
    <t>ТП-205   Ввод-1 Т-1         Лермонтова 10</t>
  </si>
  <si>
    <t>Маг. Сулпак</t>
  </si>
  <si>
    <t>ТП-206   Ввод-1 Т-1      Карбышева, 44 маркет</t>
  </si>
  <si>
    <t>Плодоовощная база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</si>
  <si>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</si>
  <si>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</si>
  <si>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</si>
  <si>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</si>
  <si>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ТП-224  Ввод-1 Т-1 Бизнес центр  Урожайная, 16</t>
  </si>
  <si>
    <t>ТП-225   Ввод-1 Т-1    Урожайн 29 , 144 кв. вв-2</t>
  </si>
  <si>
    <t>ТП-231 Ввод-1 Т-1       Уральская, 6 вв-1</t>
  </si>
  <si>
    <t>Ул. Уральская (маг.Крайс)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</si>
  <si>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</si>
  <si>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</si>
  <si>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</si>
  <si>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</si>
  <si>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</si>
  <si>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</si>
  <si>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ТП-252    Ввод-1 Т-1        ЧП Шайкенова</t>
  </si>
  <si>
    <t>За клубом ФАРАОН</t>
  </si>
  <si>
    <t>ТП-253   Ввод-1 Т-1         САДОВАЯ 100 К</t>
  </si>
  <si>
    <t>Ул. Штабная, 13-16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</si>
  <si>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</si>
  <si>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</si>
  <si>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</si>
  <si>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</si>
  <si>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ТП-265  Ввод-1 Т-1          НацЭкс Беды, 23 А</t>
  </si>
  <si>
    <t>Дет поликлиника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</si>
  <si>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</si>
  <si>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</si>
  <si>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</si>
  <si>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</si>
  <si>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</si>
  <si>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</si>
  <si>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</si>
  <si>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</si>
  <si>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</si>
  <si>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</si>
  <si>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</si>
  <si>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</si>
  <si>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</si>
  <si>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</si>
  <si>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</si>
  <si>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 xml:space="preserve">ТП-306 В вод-1 Т-1   ул  Освещение </t>
  </si>
  <si>
    <t>Д/к Профсоюзов</t>
  </si>
  <si>
    <t>ТП-307  Ввод-1 Т-1       пав.борцов  149</t>
  </si>
  <si>
    <t>Гагарина- Бородина за Прагой</t>
  </si>
  <si>
    <t>ТП-310   Ввод-1 Т-1     Абая, 203 Бюро Ангел</t>
  </si>
  <si>
    <t>Зель.рынок (телеателье)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</si>
  <si>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</si>
  <si>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</si>
  <si>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</si>
  <si>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</si>
  <si>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</si>
  <si>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</si>
  <si>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ТП-321  Ввод-1 Т-1     ЧП Мамедов</t>
  </si>
  <si>
    <t>Туб.диспансер</t>
  </si>
  <si>
    <t>ТП-336   Ввод-1 Т-1      пушкина 29/Тәуелсіздік 32, Фаза А</t>
  </si>
  <si>
    <t>Гор.отдел</t>
  </si>
  <si>
    <t>ТП-337    Ввод-1 Т-1     Спальный корпус, тәуелсіздік столовая</t>
  </si>
  <si>
    <t>интернат им. Алтынсарина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</si>
  <si>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</si>
  <si>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</si>
  <si>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</si>
  <si>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</si>
  <si>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</si>
  <si>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</si>
  <si>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ТП-349   Ввод-1 Т-1         Город Ф-2</t>
  </si>
  <si>
    <t>ТП-360    Ввод-2 Т- 2 не подписан сип</t>
  </si>
  <si>
    <t>ТП-361  Ввод-1 Т-1       тәуелсіздік  118</t>
  </si>
  <si>
    <t>ТП-363    Ввод-1 Т-1   Ледовая Арена вв-1</t>
  </si>
  <si>
    <t>ТП-370   Ввод-1 Т-1     д 167 кв</t>
  </si>
  <si>
    <t>ТП-374   Ввод-1 Т-1    кафе Минутка</t>
  </si>
  <si>
    <t>Зеленый рынок</t>
  </si>
  <si>
    <t>ТП-401 Ввод-1 Т-1     Производствееный корпус вв-2</t>
  </si>
  <si>
    <t>Дом печати</t>
  </si>
  <si>
    <t>ТП-402 В вод-1 Т-1     издат. Дом.Цех</t>
  </si>
  <si>
    <t>ТП-403 В вод-1 Т-1  Маг.-пекарня ул. Чехова-Аль-Фараби</t>
  </si>
  <si>
    <t>Школа №1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</si>
  <si>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</si>
  <si>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</si>
  <si>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</si>
  <si>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</si>
  <si>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</si>
  <si>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</si>
  <si>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ТП-407   Ввод-1 Т-1     Журавлевой, 29</t>
  </si>
  <si>
    <t>Чехова Общество слепых</t>
  </si>
  <si>
    <t>ТП-408   Ввод-1 Т-1         общ. Охотников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</si>
  <si>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</si>
  <si>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</si>
  <si>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</si>
  <si>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ТП-411   Ввод-1 Т-1    Дощанова  66а мед центр</t>
  </si>
  <si>
    <t>Баймагамбетова-Дощанова   Школа №12</t>
  </si>
  <si>
    <t>ТП-412    Ввод-1 Т-1   Пекарня вв-1</t>
  </si>
  <si>
    <t>Центр Дом быта «экспресс»</t>
  </si>
  <si>
    <t>Гоголя Абая Маг.Кооператор</t>
  </si>
  <si>
    <t>ТП-414 Ввод-1 Т-1      толстого 127</t>
  </si>
  <si>
    <t xml:space="preserve">ТП-415 Ввод-1 Т-1 майлина 15       </t>
  </si>
  <si>
    <t>ТП-416 В вод-1 Т-1       Ф -1</t>
  </si>
  <si>
    <t>Салон молодоженов по ул. Абая</t>
  </si>
  <si>
    <t>ТП-417 В  вод-1 Т-1       Без названия</t>
  </si>
  <si>
    <t>ТП-418   Ввод-1 Т-1         Школа №24</t>
  </si>
  <si>
    <t xml:space="preserve">ТП-419  Ввод-1 Т-1       Гоголя 11 Корпус Б  вв-1                    </t>
  </si>
  <si>
    <t>Съезд Гоголя Саноторий Дружба</t>
  </si>
  <si>
    <t xml:space="preserve"> ТП-420 Ввод-1 Т-1       строймастер</t>
  </si>
  <si>
    <t>Старая ГЭС</t>
  </si>
  <si>
    <t>ТП-421    Ввод-1 Т-1       Планета Электроники вв-1</t>
  </si>
  <si>
    <t>ТП-429 В вод-1 Т-1       Баймагамбетова 189- 1 вв-1</t>
  </si>
  <si>
    <t>Пляж</t>
  </si>
  <si>
    <t>ТП-451  1СШ-0,4 кВ     Р/к БАМБУК</t>
  </si>
  <si>
    <t>ТП-452                Ввод-1 Т-1      Урицкого 134</t>
  </si>
  <si>
    <t>Пушкина Универсам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</si>
  <si>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</si>
  <si>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</si>
  <si>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</si>
  <si>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ТП-455а   Ввод-1 Т-1   Майлина, 57а вв-1 офис маг. Мандарин</t>
  </si>
  <si>
    <t>Нефтебаза маг.Орбита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</si>
  <si>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</si>
  <si>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</si>
  <si>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</si>
  <si>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</si>
  <si>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</si>
  <si>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</si>
  <si>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</si>
  <si>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</si>
  <si>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</si>
  <si>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</si>
  <si>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</si>
  <si>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</si>
  <si>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</si>
  <si>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</si>
  <si>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</si>
  <si>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</si>
  <si>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 xml:space="preserve"> ТП-523  Ввод-1 Т-1          кафе  КУБА СИП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</si>
  <si>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</si>
  <si>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</si>
  <si>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</si>
  <si>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</si>
  <si>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ТП-538   Ввод-1 Т-1      оздоров. Комплекс Олимп</t>
  </si>
  <si>
    <t>Баймагамбетова 4Дом малютки Дельфин</t>
  </si>
  <si>
    <t>ТП-539  Ввод-1 Т-1       Абая   40/1</t>
  </si>
  <si>
    <t>ТП-540   Ввод-1 Т-1         ф-1</t>
  </si>
  <si>
    <t>5 декабря Школа №18</t>
  </si>
  <si>
    <t>ПС 35/10 кВ Западная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</si>
  <si>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</si>
  <si>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</si>
  <si>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</si>
  <si>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</si>
  <si>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</si>
  <si>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</si>
  <si>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</si>
  <si>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</si>
  <si>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</si>
  <si>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</si>
  <si>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</si>
  <si>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</si>
  <si>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</si>
  <si>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</si>
  <si>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</si>
  <si>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</si>
  <si>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</si>
  <si>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</si>
  <si>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</si>
  <si>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</si>
  <si>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</si>
  <si>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</si>
  <si>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ТП-562 ВВОД№1 трикотаж</t>
  </si>
  <si>
    <t>ТП-563   Ввод-1 Т-1    УПР ОХР №1</t>
  </si>
  <si>
    <t>Чернышевского Карбышева Автобаза связи</t>
  </si>
  <si>
    <t>ТП-564    Ввод-1 Т-1     Строительная 10</t>
  </si>
  <si>
    <t>Школа №17</t>
  </si>
  <si>
    <t xml:space="preserve">ТП-565   Ввод-1 Т-1 Аптека Цветная  </t>
  </si>
  <si>
    <t>Западный</t>
  </si>
  <si>
    <t>ТП-566    Ввод-1 Т-1     Карбышева 7</t>
  </si>
  <si>
    <t>Карбышева 9</t>
  </si>
  <si>
    <t>ТП-567   Ввод-1 Т-1      зерновой пункт</t>
  </si>
  <si>
    <t>Карбышева Лесоторговая база</t>
  </si>
  <si>
    <t>ТП-568  Ввод-1 Т-1 Карбышева 43, 45 кондитерский цех</t>
  </si>
  <si>
    <t xml:space="preserve">ПМКЗ Карбышева-Челябинская 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</si>
  <si>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</si>
  <si>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</si>
  <si>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</si>
  <si>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</si>
  <si>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</si>
  <si>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</si>
  <si>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</si>
  <si>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ТП-585   Ввод-1 Т-1     маг. СЕЛЕНА Садовая, 69</t>
  </si>
  <si>
    <t>Садовая Д/сад военный городок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</si>
  <si>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</si>
  <si>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</si>
  <si>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</si>
  <si>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</si>
  <si>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</si>
  <si>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</si>
  <si>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</si>
  <si>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ТП-604    Ввод-2 Т-2       дом 8, корпус Б</t>
  </si>
  <si>
    <t>Р-он Автовакзала Байтурсынова</t>
  </si>
  <si>
    <t xml:space="preserve">ТП-605  Ввод-1 Т-1       Арыстанбекова 3/10 </t>
  </si>
  <si>
    <t>Р-он Жастар (Жастар5)</t>
  </si>
  <si>
    <t>ТП-607   Ввод-1 Т-1     Тайота центр</t>
  </si>
  <si>
    <t>ТП-608  Ввод-2 Т-2     Чкалова, 16</t>
  </si>
  <si>
    <t>ТУ-10 Абая 21</t>
  </si>
  <si>
    <t>ТП-609  Ввод-2 Т-2   яслисад</t>
  </si>
  <si>
    <t>ТП-610  Ввод-1 Т-1  котеджи</t>
  </si>
  <si>
    <t>Ул. Садовая 79</t>
  </si>
  <si>
    <t>ТП-611    Ввод-1 Т-1      Фидер№1 котеджи</t>
  </si>
  <si>
    <t>ТП-612 Ввод-1 Т-1     АЛТЫН НАН</t>
  </si>
  <si>
    <t>П/с Южная во дворах</t>
  </si>
  <si>
    <t>ТП-613   Ввод-1 Т-1   АБК строительный колледж</t>
  </si>
  <si>
    <t>На территории строительного колледжа</t>
  </si>
  <si>
    <t>Церковь</t>
  </si>
  <si>
    <t>ТП-614  Ввод-1 Т-1     дом № 15</t>
  </si>
  <si>
    <t>ПС  35/10 кВ Южная</t>
  </si>
  <si>
    <t>ТП-615   Ввод-1 Т-1     Наурыз 9</t>
  </si>
  <si>
    <t>ТП-616  Ввод-1 Т-1     СХИ гл.кор вв 1</t>
  </si>
  <si>
    <t xml:space="preserve">СХИ 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</si>
  <si>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</si>
  <si>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</si>
  <si>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</si>
  <si>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</si>
  <si>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ТП-618  Ввод-1 Т-1    МАЯКОВСКОГО 108/1</t>
  </si>
  <si>
    <t>ТП-619  Ввод-1 Т-1       Маяковского 105\2  Т/Д</t>
  </si>
  <si>
    <t>Маяковского 109 (за ДВТ)</t>
  </si>
  <si>
    <t>ТП-620  Ввод-1 Т-1      Быковского   1 А</t>
  </si>
  <si>
    <t>Школа АБС по Быковского</t>
  </si>
  <si>
    <t>ТП-621  Ввод-1 Т-1      Абая 9/1 вв-1</t>
  </si>
  <si>
    <t>Арыстанбекова Школа милиции</t>
  </si>
  <si>
    <t>ПС  110/35/10 кВ  Юго-западная</t>
  </si>
  <si>
    <t>ТП-622   Ввод-1 Т-1        дом 7</t>
  </si>
  <si>
    <t>За маг.№15</t>
  </si>
  <si>
    <t>ТП-623    Ввод-1 Т-1   Дом 2 вв-2</t>
  </si>
  <si>
    <t>8 мкр. Дом №4</t>
  </si>
  <si>
    <t>ТП-624   Ввод-2 Т-2       Дом 4Б вв-2</t>
  </si>
  <si>
    <t>Школа №7</t>
  </si>
  <si>
    <t xml:space="preserve">ПС-Южная </t>
  </si>
  <si>
    <t>ТП-627   Ввод-1 Т-1       глазная больница</t>
  </si>
  <si>
    <t xml:space="preserve"> ТП-628  Ввод-1 Т-1      Дом 16 вв-1</t>
  </si>
  <si>
    <t>8 мкр. Дом №17</t>
  </si>
  <si>
    <t xml:space="preserve"> ТП-629   Ввод-1 Т-1   Карбышева 81 вв-1 (маг. Народный)</t>
  </si>
  <si>
    <t>10 эт..В.-интернац-в 9 мкр.</t>
  </si>
  <si>
    <t xml:space="preserve">ТП-631   Ввод-1 Т-1       ТД Солнечный </t>
  </si>
  <si>
    <t>7 мкр. Дом 12</t>
  </si>
  <si>
    <t>ТП-632   Ввод-1 Т-1       жастар  9,11</t>
  </si>
  <si>
    <t>За маг. Березка</t>
  </si>
  <si>
    <t xml:space="preserve">ТП-633  Ввод-2 Т-2       ТОО «КГЭС» </t>
  </si>
  <si>
    <t>Теплицы по ул.Гашека</t>
  </si>
  <si>
    <t>ТП-634   Ввод-1 Т-1        Гашека 12\1</t>
  </si>
  <si>
    <t>Гашека 14 Маг.№23</t>
  </si>
  <si>
    <t>ТП-635  Ввод-2 Т-2       Детский сад</t>
  </si>
  <si>
    <t>ул.Гашека, 1 «В»</t>
  </si>
  <si>
    <t>ТП-636   Ввод-1 Т-1       7 мкр. д.25</t>
  </si>
  <si>
    <t>Школа№10</t>
  </si>
  <si>
    <t>ТП-637   Ввод-1 Т-1         дом 2</t>
  </si>
  <si>
    <t>7 мкр. Дом 6</t>
  </si>
  <si>
    <t xml:space="preserve">ТП-638  Ввод-1 Т-1      Карбышева, 117 </t>
  </si>
  <si>
    <t>ТП-639 Ввод-1 Т-1 стройка по Арыстанбекова СИП</t>
  </si>
  <si>
    <t>Жастар 6мкр.</t>
  </si>
  <si>
    <t>ТП-659 Ввод-2 Т-2       Ворошилова 1А вв-2</t>
  </si>
  <si>
    <t>Абая  2 А</t>
  </si>
  <si>
    <t>КТП-660  Ввод с трансформатора  нет название</t>
  </si>
  <si>
    <t>Р-он 55 маг.</t>
  </si>
  <si>
    <t xml:space="preserve">ТП-696    Ввод-1 Т-1     Котельная 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</si>
  <si>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</si>
  <si>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</si>
  <si>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</si>
  <si>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</si>
  <si>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</si>
  <si>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</si>
  <si>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</si>
  <si>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</si>
  <si>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</si>
  <si>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</si>
  <si>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</si>
  <si>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</si>
  <si>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</si>
  <si>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</si>
  <si>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</si>
  <si>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</si>
  <si>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</si>
  <si>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</si>
  <si>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</si>
  <si>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</si>
  <si>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</si>
  <si>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</si>
  <si>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</si>
  <si>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</si>
  <si>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</si>
  <si>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</si>
  <si>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</si>
  <si>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</si>
  <si>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</si>
  <si>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</si>
  <si>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</si>
  <si>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</si>
  <si>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</si>
  <si>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</si>
  <si>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</si>
  <si>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</si>
  <si>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</si>
  <si>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</si>
  <si>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</si>
  <si>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</si>
  <si>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</si>
  <si>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</si>
  <si>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</si>
  <si>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</si>
  <si>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</si>
  <si>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</si>
  <si>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</si>
  <si>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</si>
  <si>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</si>
  <si>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</si>
  <si>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КТП-043 (Баня)   Ввод с трансформатора  Фидер ч/с СИП</t>
  </si>
  <si>
    <t>Р-он Теплиц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</si>
  <si>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</si>
  <si>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</si>
  <si>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</si>
  <si>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</si>
  <si>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</si>
  <si>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</si>
  <si>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</si>
  <si>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</si>
  <si>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</si>
  <si>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</si>
  <si>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</si>
  <si>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</si>
  <si>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</si>
  <si>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</si>
  <si>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</si>
  <si>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</si>
  <si>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</si>
  <si>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</si>
  <si>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</si>
  <si>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</si>
  <si>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</si>
  <si>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</si>
  <si>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</si>
  <si>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</si>
  <si>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</si>
  <si>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</si>
  <si>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ПС 110/10 кВ ЗДД</t>
  </si>
  <si>
    <t>ТП-Спецавтобаза Ввод-1 Т-1     Промышленная 4 Пилорама</t>
  </si>
  <si>
    <t>ТП-УПТК     Ввод-1 Т-1     ТОО Джетыгара вв-1 (Уральскаяч, 14)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</si>
  <si>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</si>
  <si>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</si>
  <si>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</si>
  <si>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</si>
  <si>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</si>
  <si>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</si>
  <si>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</si>
  <si>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КТП-808   Ввод-1, Т-1     Гагарина 205 ВРУ-1  вв-2</t>
  </si>
  <si>
    <t>ЦРП Ввод-1, Т-1        обл акимат</t>
  </si>
  <si>
    <t>Акимат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</si>
  <si>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</si>
  <si>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</si>
  <si>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</si>
  <si>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РП-4    Ввод-1 Т-1       коттедж ч/с</t>
  </si>
  <si>
    <t>РП-6 Ввод-1 Т-1    столярный  цех</t>
  </si>
  <si>
    <t>КЖБИ 19 школа</t>
  </si>
  <si>
    <t>РП-7   Ввод-1 Т-1     АЗС СИП</t>
  </si>
  <si>
    <t>РП-8   Ввод-1  T-2 РШ №2</t>
  </si>
  <si>
    <t>РП-9   Ввод-1 Т-1      уч.  Корпус</t>
  </si>
  <si>
    <t>ПС-110/35/10кВ  ЗАПАДНАЯ</t>
  </si>
  <si>
    <t>РП-10    Ввод-1, Т-1      ДВТ</t>
  </si>
  <si>
    <t>Р-он Аэропорта</t>
  </si>
  <si>
    <t>РП-11   Ввод-1, Т-1       чкалова 15а</t>
  </si>
  <si>
    <t>РП-13   Ввод-1, Т-1  Куйбышева 98 (Козыбаева)</t>
  </si>
  <si>
    <t>Народный банк</t>
  </si>
  <si>
    <t>РП-14   Ввод-1 Т-1     мечеть вв№1</t>
  </si>
  <si>
    <t>РП-16  Ввод-1 Т-1        стройплощадка осв.полек.В1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</si>
  <si>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</si>
  <si>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</si>
  <si>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</si>
  <si>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</si>
  <si>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</si>
  <si>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</si>
  <si>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РП-22   Ввод-1 Т-1    Цветная аптека</t>
  </si>
  <si>
    <t>8 микрорайон</t>
  </si>
  <si>
    <t>ПС 110/10 кВ Северная</t>
  </si>
  <si>
    <t>РП-Абсолют    Ввод с трансформатора     Океан  Өнімдері</t>
  </si>
  <si>
    <t>ТП-57  Ввод от трансформатора  Дощанова ч/с Ф-1</t>
  </si>
  <si>
    <t>ТП-121   Ввод-1 Т-1          глазная больница уч. Корпус 1</t>
  </si>
  <si>
    <t xml:space="preserve">ТП-400   Ввод-1 Т-1  Чехова 103 ТОО Агрорхим    </t>
  </si>
  <si>
    <t xml:space="preserve">ТП-413     Ввод-1 Т-1  5 апреля 34 в-2      </t>
  </si>
  <si>
    <t>ТП-450 Ввод-2 Т-2    Тенисный корт вв-2</t>
  </si>
  <si>
    <t>КТП-625  Ввод с трансформатора      Джамбула, 87/1</t>
  </si>
  <si>
    <t>Загрузка,    МВт</t>
  </si>
  <si>
    <t>Свободная мощность, МВт</t>
  </si>
  <si>
    <t>Информация о загрузке оборудования электрических сетей (ноябрь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</si>
</sst>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rgb="FF333333"/>
      <name val="Calibri"/>
      <charset val="204"/>
    </font>
    <font>
      <b/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4" fillId="0" borderId="0" xfId="0" applyFont="1" applyAlignment="1">
      <alignment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6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2"/>
  <sheetViews>
    <sheetView tabSelected="1" workbookViewId="0">
      <selection activeCell="C13" sqref="C13"/>
    </sheetView>
  </sheetViews>
  <sheetFormatPr defaultColWidth="9" defaultRowHeight="15"/>
  <cols>
    <col min="1" max="1" width="27.42578125" style="6" customWidth="1"/>
    <col min="2" max="2" width="34" style="6" customWidth="1"/>
    <col min="3" max="3" width="27.140625" style="7" customWidth="1"/>
    <col min="4" max="4" width="12.140625" style="8" customWidth="1"/>
    <col min="5" max="5" width="11.140625" customWidth="1"/>
    <col min="6" max="6" width="11.42578125" customWidth="1"/>
    <col min="7" max="231" width="8.42578125" customWidth="1"/>
    <col min="232" max="232" width="3.5703125" customWidth="1"/>
    <col min="233" max="233" width="4.140625" customWidth="1"/>
    <col min="234" max="234" width="6.140625" customWidth="1"/>
    <col min="235" max="235" width="20.5703125" customWidth="1"/>
    <col min="236" max="237" width="6.140625" customWidth="1"/>
    <col min="238" max="239" width="8.42578125" customWidth="1"/>
    <col min="240" max="240" width="6.140625" customWidth="1"/>
    <col min="241" max="241" width="4.7109375" customWidth="1"/>
    <col min="242" max="242" width="3.7109375" customWidth="1"/>
    <col min="243" max="243" width="7.7109375" customWidth="1"/>
    <col min="244" max="246" width="8.140625" customWidth="1"/>
    <col min="247" max="247" width="9.42578125" customWidth="1"/>
    <col min="248" max="249" width="8.42578125" customWidth="1"/>
    <col min="250" max="250" width="7.85546875" customWidth="1"/>
    <col min="251" max="251" width="8.140625" customWidth="1"/>
    <col min="252" max="252" width="8.42578125" customWidth="1"/>
    <col min="253" max="253" width="19.42578125" customWidth="1"/>
    <col min="254" max="254" width="10.140625" customWidth="1"/>
    <col min="255" max="487" width="8.42578125" customWidth="1"/>
    <col min="488" max="488" width="3.5703125" customWidth="1"/>
    <col min="489" max="489" width="4.140625" customWidth="1"/>
    <col min="490" max="490" width="6.140625" customWidth="1"/>
    <col min="491" max="491" width="20.5703125" customWidth="1"/>
    <col min="492" max="493" width="6.140625" customWidth="1"/>
    <col min="494" max="495" width="8.42578125" customWidth="1"/>
    <col min="496" max="496" width="6.140625" customWidth="1"/>
    <col min="497" max="497" width="4.7109375" customWidth="1"/>
    <col min="498" max="498" width="3.7109375" customWidth="1"/>
    <col min="499" max="499" width="7.7109375" customWidth="1"/>
    <col min="500" max="502" width="8.140625" customWidth="1"/>
    <col min="503" max="503" width="9.42578125" customWidth="1"/>
    <col min="504" max="505" width="8.42578125" customWidth="1"/>
    <col min="506" max="506" width="7.85546875" customWidth="1"/>
    <col min="507" max="507" width="8.140625" customWidth="1"/>
    <col min="508" max="508" width="8.42578125" customWidth="1"/>
    <col min="509" max="509" width="19.42578125" customWidth="1"/>
    <col min="510" max="510" width="10.140625" customWidth="1"/>
    <col min="511" max="743" width="8.42578125" customWidth="1"/>
    <col min="744" max="744" width="3.5703125" customWidth="1"/>
    <col min="745" max="745" width="4.140625" customWidth="1"/>
    <col min="746" max="746" width="6.140625" customWidth="1"/>
    <col min="747" max="747" width="20.5703125" customWidth="1"/>
    <col min="748" max="749" width="6.140625" customWidth="1"/>
    <col min="750" max="751" width="8.42578125" customWidth="1"/>
    <col min="752" max="752" width="6.140625" customWidth="1"/>
    <col min="753" max="753" width="4.7109375" customWidth="1"/>
    <col min="754" max="754" width="3.7109375" customWidth="1"/>
    <col min="755" max="755" width="7.7109375" customWidth="1"/>
    <col min="756" max="758" width="8.140625" customWidth="1"/>
    <col min="759" max="759" width="9.42578125" customWidth="1"/>
    <col min="760" max="761" width="8.42578125" customWidth="1"/>
    <col min="762" max="762" width="7.85546875" customWidth="1"/>
    <col min="763" max="763" width="8.140625" customWidth="1"/>
    <col min="764" max="764" width="8.42578125" customWidth="1"/>
    <col min="765" max="765" width="19.42578125" customWidth="1"/>
    <col min="766" max="766" width="10.140625" customWidth="1"/>
    <col min="767" max="999" width="8.42578125" customWidth="1"/>
    <col min="1000" max="1000" width="3.5703125" customWidth="1"/>
    <col min="1001" max="1001" width="4.140625" customWidth="1"/>
    <col min="1002" max="1007" width="10.28515625" customWidth="1"/>
  </cols>
  <sheetData>
    <row r="2" spans="1:8">
      <c r="B2" s="9"/>
      <c r="C2" s="10"/>
      <c r="D2" s="11"/>
    </row>
    <row r="3" spans="1:8">
      <c r="B3" s="9"/>
      <c r="C3" s="10"/>
      <c r="D3" s="11"/>
    </row>
    <row r="4" spans="1:8">
      <c r="B4" s="16"/>
      <c r="C4" s="16"/>
      <c r="D4" s="32"/>
    </row>
    <row r="5" spans="1:8">
      <c r="B5" s="41" t="s">
        <v>0</v>
      </c>
      <c r="C5" s="41"/>
      <c r="D5" s="41"/>
    </row>
    <row r="6" spans="1:8" s="43" customFormat="1" ht="15.75">
      <c r="A6" s="42" t="s">
        <v>626</v>
      </c>
      <c r="B6" s="42"/>
      <c r="C6" s="42"/>
      <c r="D6" s="42"/>
      <c r="E6" s="42"/>
      <c r="F6" s="42"/>
      <c r="G6" s="42"/>
      <c r="H6" s="42"/>
    </row>
    <row r="7" spans="1:8" ht="15.75" thickBot="1">
      <c r="B7" s="12"/>
      <c r="C7" s="13"/>
      <c r="D7" s="14"/>
    </row>
    <row r="8" spans="1:8" ht="39" thickBot="1">
      <c r="A8" s="15" t="s">
        <v>1</v>
      </c>
      <c r="B8" s="15" t="s">
        <v>2</v>
      </c>
      <c r="C8" s="15" t="s">
        <v>3</v>
      </c>
      <c r="D8" s="15" t="s">
        <v>4</v>
      </c>
      <c r="E8" s="31" t="s">
        <v>624</v>
      </c>
      <c r="F8" s="30" t="s">
        <v>625</v>
      </c>
    </row>
    <row r="9" spans="1:8" ht="25.5">
      <c r="A9" s="22" t="s">
        <v>5</v>
      </c>
      <c r="B9" s="27" t="s">
        <v>6</v>
      </c>
      <c r="C9" s="27" t="s">
        <v>7</v>
      </c>
      <c r="D9" s="19">
        <v>250</v>
      </c>
      <c r="E9" s="33">
        <v>0.101378277</v>
      </c>
      <c r="F9" s="34">
        <f>D9*0.8/1000-E9</f>
        <v>9.8621723000000008E-2</v>
      </c>
    </row>
    <row r="10" spans="1:8" ht="38.25">
      <c r="A10" s="23" t="s">
        <v>5</v>
      </c>
      <c r="B10" s="20" t="s">
        <v>8</v>
      </c>
      <c r="C10" s="17"/>
      <c r="D10" s="17">
        <v>100</v>
      </c>
      <c r="E10" s="33">
        <v>1.4303074499999997E-3</v>
      </c>
      <c r="F10" s="34">
        <f t="shared" ref="F10:F73" si="0">D10*0.8/1000-E10</f>
        <v>7.856969255E-2</v>
      </c>
    </row>
    <row r="11" spans="1:8" ht="25.5">
      <c r="A11" s="23" t="s">
        <v>5</v>
      </c>
      <c r="B11" s="20" t="s">
        <v>9</v>
      </c>
      <c r="C11" s="17" t="s">
        <v>10</v>
      </c>
      <c r="D11" s="17">
        <v>160</v>
      </c>
      <c r="E11" s="33">
        <v>5.4124270200000005E-2</v>
      </c>
      <c r="F11" s="34">
        <f t="shared" si="0"/>
        <v>7.3875729799999998E-2</v>
      </c>
    </row>
    <row r="12" spans="1:8" ht="25.5">
      <c r="A12" s="23" t="s">
        <v>5</v>
      </c>
      <c r="B12" s="20" t="s">
        <v>11</v>
      </c>
      <c r="C12" s="20" t="s">
        <v>12</v>
      </c>
      <c r="D12" s="17">
        <v>100</v>
      </c>
      <c r="E12" s="33">
        <v>2.3068445399999998E-2</v>
      </c>
      <c r="F12" s="34">
        <f t="shared" si="0"/>
        <v>5.6931554600000003E-2</v>
      </c>
    </row>
    <row r="13" spans="1:8">
      <c r="A13" s="23" t="s">
        <v>13</v>
      </c>
      <c r="B13" s="20" t="s">
        <v>14</v>
      </c>
      <c r="C13" s="17" t="s">
        <v>15</v>
      </c>
      <c r="D13" s="17">
        <v>400</v>
      </c>
      <c r="E13" s="33">
        <v>0.43665870104999993</v>
      </c>
      <c r="F13" s="34">
        <f t="shared" si="0"/>
        <v>-0.11665870104999992</v>
      </c>
    </row>
    <row r="14" spans="1:8" ht="25.5">
      <c r="A14" s="23" t="s">
        <v>13</v>
      </c>
      <c r="B14" s="20" t="s">
        <v>16</v>
      </c>
      <c r="C14" s="17" t="s">
        <v>17</v>
      </c>
      <c r="D14" s="18">
        <v>630</v>
      </c>
      <c r="E14" s="33">
        <v>0.35505736694999995</v>
      </c>
      <c r="F14" s="34">
        <f t="shared" si="0"/>
        <v>0.14894263305000005</v>
      </c>
    </row>
    <row r="15" spans="1:8">
      <c r="A15" s="23" t="s">
        <v>13</v>
      </c>
      <c r="B15" s="20" t="s">
        <v>18</v>
      </c>
      <c r="C15" s="20"/>
      <c r="D15" s="17">
        <v>400</v>
      </c>
      <c r="E15" s="33">
        <v>0.13128107850000001</v>
      </c>
      <c r="F15" s="34">
        <f t="shared" si="0"/>
        <v>0.1887189215</v>
      </c>
    </row>
    <row r="16" spans="1:8" ht="25.5">
      <c r="A16" s="23" t="s">
        <v>13</v>
      </c>
      <c r="B16" s="20" t="s">
        <v>19</v>
      </c>
      <c r="C16" s="20" t="s">
        <v>20</v>
      </c>
      <c r="D16" s="17">
        <v>400</v>
      </c>
      <c r="E16" s="33">
        <v>0.18517394609999999</v>
      </c>
      <c r="F16" s="34">
        <f t="shared" si="0"/>
        <v>0.13482605390000002</v>
      </c>
    </row>
    <row r="17" spans="1:6" ht="25.5">
      <c r="A17" s="23" t="s">
        <v>13</v>
      </c>
      <c r="B17" s="20" t="s">
        <v>21</v>
      </c>
      <c r="C17" s="20"/>
      <c r="D17" s="17">
        <v>400</v>
      </c>
      <c r="E17" s="33">
        <v>9.429256979999999E-2</v>
      </c>
      <c r="F17" s="34">
        <f t="shared" si="0"/>
        <v>0.2257074302</v>
      </c>
    </row>
    <row r="18" spans="1:6">
      <c r="A18" s="23" t="s">
        <v>13</v>
      </c>
      <c r="B18" s="20" t="s">
        <v>22</v>
      </c>
      <c r="C18" s="20"/>
      <c r="D18" s="17">
        <v>630</v>
      </c>
      <c r="E18" s="33">
        <v>0.52404709499999991</v>
      </c>
      <c r="F18" s="34">
        <f t="shared" si="0"/>
        <v>-2.0047094999999904E-2</v>
      </c>
    </row>
    <row r="19" spans="1:6">
      <c r="A19" s="23" t="s">
        <v>13</v>
      </c>
      <c r="B19" s="20" t="s">
        <v>23</v>
      </c>
      <c r="C19" s="20" t="s">
        <v>24</v>
      </c>
      <c r="D19" s="17">
        <v>400</v>
      </c>
      <c r="E19" s="33">
        <v>0.28257249735000001</v>
      </c>
      <c r="F19" s="34">
        <f t="shared" si="0"/>
        <v>3.742750265E-2</v>
      </c>
    </row>
    <row r="20" spans="1:6">
      <c r="A20" s="23" t="s">
        <v>13</v>
      </c>
      <c r="B20" s="20" t="s">
        <v>25</v>
      </c>
      <c r="C20" s="20"/>
      <c r="D20" s="17">
        <v>400</v>
      </c>
      <c r="E20" s="33">
        <v>0.32010759495000002</v>
      </c>
      <c r="F20" s="34">
        <f t="shared" si="0"/>
        <v>-1.0759495000001174E-4</v>
      </c>
    </row>
    <row r="21" spans="1:6" ht="25.5">
      <c r="A21" s="23" t="s">
        <v>13</v>
      </c>
      <c r="B21" s="20" t="s">
        <v>26</v>
      </c>
      <c r="C21" s="20"/>
      <c r="D21" s="17">
        <v>400</v>
      </c>
      <c r="E21" s="33">
        <v>0.28439778510000002</v>
      </c>
      <c r="F21" s="34">
        <f t="shared" si="0"/>
        <v>3.5602214899999984E-2</v>
      </c>
    </row>
    <row r="22" spans="1:6" ht="25.5">
      <c r="A22" s="23" t="s">
        <v>13</v>
      </c>
      <c r="B22" s="20" t="s">
        <v>27</v>
      </c>
      <c r="C22" s="20"/>
      <c r="D22" s="17">
        <v>400</v>
      </c>
      <c r="E22" s="33">
        <f>0.56738521125-0.247</f>
        <v>0.32038521124999997</v>
      </c>
      <c r="F22" s="34">
        <f t="shared" si="0"/>
        <v>-3.8521124999996159E-4</v>
      </c>
    </row>
    <row r="23" spans="1:6">
      <c r="A23" s="23" t="s">
        <v>13</v>
      </c>
      <c r="B23" s="20" t="s">
        <v>28</v>
      </c>
      <c r="C23" s="20"/>
      <c r="D23" s="17">
        <v>400</v>
      </c>
      <c r="E23" s="33">
        <v>0.14908710960000002</v>
      </c>
      <c r="F23" s="34">
        <f t="shared" si="0"/>
        <v>0.17091289039999999</v>
      </c>
    </row>
    <row r="24" spans="1:6">
      <c r="A24" s="23" t="s">
        <v>13</v>
      </c>
      <c r="B24" s="20" t="s">
        <v>29</v>
      </c>
      <c r="C24" s="20"/>
      <c r="D24" s="17">
        <v>400</v>
      </c>
      <c r="E24" s="33">
        <v>0.1176323148</v>
      </c>
      <c r="F24" s="34">
        <f t="shared" si="0"/>
        <v>0.20236768520000001</v>
      </c>
    </row>
    <row r="25" spans="1:6">
      <c r="A25" s="23" t="s">
        <v>5</v>
      </c>
      <c r="B25" s="20" t="s">
        <v>30</v>
      </c>
      <c r="C25" s="20" t="s">
        <v>31</v>
      </c>
      <c r="D25" s="17">
        <v>250</v>
      </c>
      <c r="E25" s="33">
        <v>0.23961938715</v>
      </c>
      <c r="F25" s="34">
        <f t="shared" si="0"/>
        <v>-3.9619387149999991E-2</v>
      </c>
    </row>
    <row r="26" spans="1:6" ht="25.5">
      <c r="A26" s="23" t="s">
        <v>13</v>
      </c>
      <c r="B26" s="20" t="s">
        <v>32</v>
      </c>
      <c r="C26" s="20"/>
      <c r="D26" s="17">
        <v>400</v>
      </c>
      <c r="E26" s="33">
        <v>0.24634402649999998</v>
      </c>
      <c r="F26" s="34">
        <f t="shared" si="0"/>
        <v>7.3655973500000027E-2</v>
      </c>
    </row>
    <row r="27" spans="1:6">
      <c r="A27" s="23" t="s">
        <v>5</v>
      </c>
      <c r="B27" s="20" t="s">
        <v>33</v>
      </c>
      <c r="C27" s="20" t="s">
        <v>34</v>
      </c>
      <c r="D27" s="17">
        <v>400</v>
      </c>
      <c r="E27" s="33">
        <v>0.18258862050000002</v>
      </c>
      <c r="F27" s="34">
        <f t="shared" si="0"/>
        <v>0.13741137949999999</v>
      </c>
    </row>
    <row r="28" spans="1:6" thickBot="1">
      <c r="A28" s="23" t="s">
        <v>5</v>
      </c>
      <c r="B28" s="20" t="s">
        <v>35</v>
      </c>
      <c r="C28" s="20" t="s">
        <v>36</v>
      </c>
      <c r="D28" s="17">
        <v>160</v>
      </c>
      <c r="E28" s="33">
        <v>4.8275370000000012E-2</v>
      </c>
      <c r="F28" s="34">
        <f t="shared" si="0"/>
        <v>7.9724629999999991E-2</v>
      </c>
    </row>
    <row r="29" spans="1:6" ht="38.25">
      <c r="A29" s="23" t="s">
        <v>13</v>
      </c>
      <c r="B29" s="20" t="s">
        <v>37</v>
      </c>
      <c r="C29" s="17" t="s">
        <v>38</v>
      </c>
      <c r="D29" s="17">
        <v>160</v>
      </c>
      <c r="E29" s="33">
        <v>2.1544380000000002E-2</v>
      </c>
      <c r="F29" s="34">
        <f t="shared" si="0"/>
        <v>0.10645562</v>
      </c>
    </row>
    <row r="30" spans="1:6" s="1" customFormat="1" ht="25.5">
      <c r="A30" s="23" t="s">
        <v>13</v>
      </c>
      <c r="B30" s="20" t="s">
        <v>39</v>
      </c>
      <c r="C30" s="17"/>
      <c r="D30" s="17">
        <v>400</v>
      </c>
      <c r="E30" s="33">
        <v>1.0576694699999997E-2</v>
      </c>
      <c r="F30" s="34">
        <f t="shared" si="0"/>
        <v>0.30942330530000001</v>
      </c>
    </row>
    <row r="31" spans="1:6" ht="25.5">
      <c r="A31" s="23" t="s">
        <v>13</v>
      </c>
      <c r="B31" s="20" t="s">
        <v>40</v>
      </c>
      <c r="C31" s="20" t="s">
        <v>41</v>
      </c>
      <c r="D31" s="17">
        <v>400</v>
      </c>
      <c r="E31" s="33">
        <v>0.33915641760000004</v>
      </c>
      <c r="F31" s="34">
        <f t="shared" si="0"/>
        <v>-1.9156417600000031E-2</v>
      </c>
    </row>
    <row r="32" spans="1:6" ht="25.5">
      <c r="A32" s="23" t="s">
        <v>13</v>
      </c>
      <c r="B32" s="20" t="s">
        <v>42</v>
      </c>
      <c r="C32" s="17" t="s">
        <v>43</v>
      </c>
      <c r="D32" s="17">
        <v>250</v>
      </c>
      <c r="E32" s="33">
        <v>9.1364129999999997E-4</v>
      </c>
      <c r="F32" s="34">
        <f t="shared" si="0"/>
        <v>0.19908635870000002</v>
      </c>
    </row>
    <row r="33" spans="1:6" ht="38.25">
      <c r="A33" s="23" t="s">
        <v>13</v>
      </c>
      <c r="B33" s="20" t="s">
        <v>44</v>
      </c>
      <c r="C33" s="17" t="s">
        <v>45</v>
      </c>
      <c r="D33" s="17">
        <v>400</v>
      </c>
      <c r="E33" s="33">
        <v>6.4607206949999996E-2</v>
      </c>
      <c r="F33" s="34">
        <f t="shared" si="0"/>
        <v>0.25539279305000001</v>
      </c>
    </row>
    <row r="34" spans="1:6" ht="38.25">
      <c r="A34" s="23" t="s">
        <v>5</v>
      </c>
      <c r="B34" s="20" t="s">
        <v>46</v>
      </c>
      <c r="C34" s="20"/>
      <c r="D34" s="17">
        <v>160</v>
      </c>
      <c r="E34" s="33">
        <v>0.12118713749999999</v>
      </c>
      <c r="F34" s="34">
        <f t="shared" si="0"/>
        <v>6.8128625000000165E-3</v>
      </c>
    </row>
    <row r="35" spans="1:6" s="1" customFormat="1" ht="38.25">
      <c r="A35" s="23" t="s">
        <v>5</v>
      </c>
      <c r="B35" s="20" t="s">
        <v>48</v>
      </c>
      <c r="C35" s="17" t="s">
        <v>49</v>
      </c>
      <c r="D35" s="17">
        <v>160</v>
      </c>
      <c r="E35" s="33">
        <v>2.0538975599999999E-2</v>
      </c>
      <c r="F35" s="34">
        <f t="shared" si="0"/>
        <v>0.10746102440000001</v>
      </c>
    </row>
    <row r="36" spans="1:6" s="2" customFormat="1" ht="51">
      <c r="A36" s="23" t="s">
        <v>5</v>
      </c>
      <c r="B36" s="20" t="s">
        <v>50</v>
      </c>
      <c r="C36" s="17" t="s">
        <v>51</v>
      </c>
      <c r="D36" s="17">
        <v>160</v>
      </c>
      <c r="E36" s="33">
        <v>3.2117084999999995E-3</v>
      </c>
      <c r="F36" s="34">
        <f t="shared" si="0"/>
        <v>0.12478829150000001</v>
      </c>
    </row>
    <row r="37" spans="1:6" ht="25.5">
      <c r="A37" s="23" t="s">
        <v>13</v>
      </c>
      <c r="B37" s="25" t="s">
        <v>52</v>
      </c>
      <c r="C37" s="17" t="s">
        <v>53</v>
      </c>
      <c r="D37" s="17">
        <v>250</v>
      </c>
      <c r="E37" s="33">
        <v>0.27339020280000004</v>
      </c>
      <c r="F37" s="34">
        <f t="shared" si="0"/>
        <v>-7.3390202800000026E-2</v>
      </c>
    </row>
    <row r="38" spans="1:6" ht="25.5">
      <c r="A38" s="23" t="s">
        <v>54</v>
      </c>
      <c r="B38" s="20" t="s">
        <v>55</v>
      </c>
      <c r="C38" s="17" t="s">
        <v>56</v>
      </c>
      <c r="D38" s="17">
        <v>400</v>
      </c>
      <c r="E38" s="33">
        <v>0.14264773379999998</v>
      </c>
      <c r="F38" s="34">
        <f t="shared" si="0"/>
        <v>0.17735226620000002</v>
      </c>
    </row>
    <row r="39" spans="1:6">
      <c r="A39" s="23" t="s">
        <v>54</v>
      </c>
      <c r="B39" s="20" t="s">
        <v>57</v>
      </c>
      <c r="C39" s="20"/>
      <c r="D39" s="17">
        <v>630</v>
      </c>
      <c r="E39" s="33">
        <v>0.33715957275000008</v>
      </c>
      <c r="F39" s="34">
        <f t="shared" si="0"/>
        <v>0.16684042724999992</v>
      </c>
    </row>
    <row r="40" spans="1:6" ht="25.5">
      <c r="A40" s="24" t="s">
        <v>58</v>
      </c>
      <c r="B40" s="20" t="s">
        <v>59</v>
      </c>
      <c r="C40" s="35" t="s">
        <v>60</v>
      </c>
      <c r="D40" s="17">
        <v>400</v>
      </c>
      <c r="E40" s="33">
        <v>0.17136559440000002</v>
      </c>
      <c r="F40" s="34">
        <f t="shared" si="0"/>
        <v>0.14863440559999999</v>
      </c>
    </row>
    <row r="41" spans="1:6" ht="38.25">
      <c r="A41" s="23" t="s">
        <v>61</v>
      </c>
      <c r="B41" s="20" t="s">
        <v>62</v>
      </c>
      <c r="C41" s="35" t="s">
        <v>63</v>
      </c>
      <c r="D41" s="17">
        <v>160</v>
      </c>
      <c r="E41" s="33">
        <v>3.4263543600000002E-2</v>
      </c>
      <c r="F41" s="34">
        <f t="shared" si="0"/>
        <v>9.3736456400000001E-2</v>
      </c>
    </row>
    <row r="42" spans="1:6">
      <c r="A42" s="23" t="s">
        <v>13</v>
      </c>
      <c r="B42" s="20" t="s">
        <v>64</v>
      </c>
      <c r="C42" s="20"/>
      <c r="D42" s="17">
        <v>630</v>
      </c>
      <c r="E42" s="33">
        <v>9.956296349999999E-2</v>
      </c>
      <c r="F42" s="34">
        <f t="shared" si="0"/>
        <v>0.40443703650000001</v>
      </c>
    </row>
    <row r="43" spans="1:6" ht="25.5">
      <c r="A43" s="23" t="s">
        <v>65</v>
      </c>
      <c r="B43" s="20" t="s">
        <v>66</v>
      </c>
      <c r="C43" s="20"/>
      <c r="D43" s="17">
        <v>400</v>
      </c>
      <c r="E43" s="33">
        <v>0.29283999030000007</v>
      </c>
      <c r="F43" s="34">
        <f t="shared" si="0"/>
        <v>2.7160009699999932E-2</v>
      </c>
    </row>
    <row r="44" spans="1:6">
      <c r="A44" s="23" t="s">
        <v>67</v>
      </c>
      <c r="B44" s="20" t="s">
        <v>68</v>
      </c>
      <c r="C44" s="20"/>
      <c r="D44" s="17">
        <v>400</v>
      </c>
      <c r="E44" s="33">
        <v>0.19428642090000003</v>
      </c>
      <c r="F44" s="34">
        <f t="shared" si="0"/>
        <v>0.12571357909999997</v>
      </c>
    </row>
    <row r="45" spans="1:6">
      <c r="A45" s="23" t="s">
        <v>69</v>
      </c>
      <c r="B45" s="20" t="s">
        <v>70</v>
      </c>
      <c r="C45" s="35"/>
      <c r="D45" s="17">
        <v>400</v>
      </c>
      <c r="E45" s="33">
        <v>0.154999845</v>
      </c>
      <c r="F45" s="34">
        <f t="shared" si="0"/>
        <v>0.16500015500000001</v>
      </c>
    </row>
    <row r="46" spans="1:6">
      <c r="A46" s="23" t="s">
        <v>67</v>
      </c>
      <c r="B46" s="20" t="s">
        <v>71</v>
      </c>
      <c r="C46" s="20"/>
      <c r="D46" s="17">
        <v>400</v>
      </c>
      <c r="E46" s="33">
        <f>0.440103807-0.09</f>
        <v>0.35010380699999999</v>
      </c>
      <c r="F46" s="34">
        <f t="shared" si="0"/>
        <v>-3.0103806999999982E-2</v>
      </c>
    </row>
    <row r="47" spans="1:6" ht="25.5">
      <c r="A47" s="23" t="s">
        <v>72</v>
      </c>
      <c r="B47" s="20" t="s">
        <v>73</v>
      </c>
      <c r="C47" s="20"/>
      <c r="D47" s="17">
        <v>400</v>
      </c>
      <c r="E47" s="33">
        <v>0.16578001439999998</v>
      </c>
      <c r="F47" s="34">
        <f t="shared" si="0"/>
        <v>0.15421998560000003</v>
      </c>
    </row>
    <row r="48" spans="1:6">
      <c r="A48" s="24" t="s">
        <v>74</v>
      </c>
      <c r="B48" s="20" t="s">
        <v>75</v>
      </c>
      <c r="C48" s="20" t="s">
        <v>76</v>
      </c>
      <c r="D48" s="17">
        <v>250</v>
      </c>
      <c r="E48" s="33">
        <v>6.7164604649999987E-2</v>
      </c>
      <c r="F48" s="34">
        <f t="shared" si="0"/>
        <v>0.13283539535000002</v>
      </c>
    </row>
    <row r="49" spans="1:6">
      <c r="A49" s="24" t="s">
        <v>77</v>
      </c>
      <c r="B49" s="20" t="s">
        <v>78</v>
      </c>
      <c r="C49" s="20"/>
      <c r="D49" s="17">
        <v>400</v>
      </c>
      <c r="E49" s="33">
        <v>0.31360837365000005</v>
      </c>
      <c r="F49" s="34">
        <f t="shared" si="0"/>
        <v>6.391626349999957E-3</v>
      </c>
    </row>
    <row r="50" spans="1:6">
      <c r="A50" s="23" t="s">
        <v>77</v>
      </c>
      <c r="B50" s="20" t="s">
        <v>79</v>
      </c>
      <c r="C50" s="20"/>
      <c r="D50" s="17">
        <v>400</v>
      </c>
      <c r="E50" s="33">
        <f>0.1208918997+0.12</f>
        <v>0.2408918997</v>
      </c>
      <c r="F50" s="34">
        <f t="shared" si="0"/>
        <v>7.9108100300000012E-2</v>
      </c>
    </row>
    <row r="51" spans="1:6">
      <c r="A51" s="23" t="s">
        <v>77</v>
      </c>
      <c r="B51" s="20" t="s">
        <v>80</v>
      </c>
      <c r="C51" s="17" t="s">
        <v>81</v>
      </c>
      <c r="D51" s="17">
        <v>400</v>
      </c>
      <c r="E51" s="33">
        <v>2.7409239000000002E-2</v>
      </c>
      <c r="F51" s="34">
        <f t="shared" si="0"/>
        <v>0.29259076100000003</v>
      </c>
    </row>
    <row r="52" spans="1:6">
      <c r="A52" s="23" t="s">
        <v>13</v>
      </c>
      <c r="B52" s="20" t="s">
        <v>82</v>
      </c>
      <c r="C52" s="20"/>
      <c r="D52" s="17">
        <v>400</v>
      </c>
      <c r="E52" s="33">
        <v>0.24330188025000005</v>
      </c>
      <c r="F52" s="34">
        <f t="shared" si="0"/>
        <v>7.669811974999996E-2</v>
      </c>
    </row>
    <row r="53" spans="1:6" ht="25.5">
      <c r="A53" s="23" t="s">
        <v>72</v>
      </c>
      <c r="B53" s="20" t="s">
        <v>83</v>
      </c>
      <c r="C53" s="20" t="s">
        <v>84</v>
      </c>
      <c r="D53" s="17">
        <v>400</v>
      </c>
      <c r="E53" s="33">
        <f>0.2383366986+0.07</f>
        <v>0.30833669860000001</v>
      </c>
      <c r="F53" s="34">
        <f t="shared" si="0"/>
        <v>1.1663301399999992E-2</v>
      </c>
    </row>
    <row r="54" spans="1:6">
      <c r="A54" s="23" t="s">
        <v>72</v>
      </c>
      <c r="B54" s="20" t="s">
        <v>85</v>
      </c>
      <c r="C54" s="20"/>
      <c r="D54" s="17">
        <v>400</v>
      </c>
      <c r="E54" s="33">
        <f>0.1369025658+0.06</f>
        <v>0.19690256579999998</v>
      </c>
      <c r="F54" s="34">
        <f t="shared" si="0"/>
        <v>0.12309743420000002</v>
      </c>
    </row>
    <row r="55" spans="1:6">
      <c r="A55" s="24" t="s">
        <v>77</v>
      </c>
      <c r="B55" s="20" t="s">
        <v>86</v>
      </c>
      <c r="C55" s="17" t="s">
        <v>87</v>
      </c>
      <c r="D55" s="17">
        <v>400</v>
      </c>
      <c r="E55" s="33">
        <v>0.14207122214999998</v>
      </c>
      <c r="F55" s="34">
        <f t="shared" si="0"/>
        <v>0.17792877785000002</v>
      </c>
    </row>
    <row r="56" spans="1:6">
      <c r="A56" s="23" t="s">
        <v>77</v>
      </c>
      <c r="B56" s="20" t="s">
        <v>88</v>
      </c>
      <c r="C56" s="20"/>
      <c r="D56" s="17">
        <v>630</v>
      </c>
      <c r="E56" s="33">
        <v>0.27680339115000002</v>
      </c>
      <c r="F56" s="34">
        <f t="shared" si="0"/>
        <v>0.22719660884999998</v>
      </c>
    </row>
    <row r="57" spans="1:6">
      <c r="A57" s="23" t="s">
        <v>77</v>
      </c>
      <c r="B57" s="20" t="s">
        <v>89</v>
      </c>
      <c r="C57" s="17" t="s">
        <v>90</v>
      </c>
      <c r="D57" s="17">
        <v>400</v>
      </c>
      <c r="E57" s="33">
        <v>0.13301061345000001</v>
      </c>
      <c r="F57" s="34">
        <f t="shared" si="0"/>
        <v>0.18698938655</v>
      </c>
    </row>
    <row r="58" spans="1:6">
      <c r="A58" s="23" t="s">
        <v>77</v>
      </c>
      <c r="B58" s="20" t="s">
        <v>91</v>
      </c>
      <c r="C58" s="20"/>
      <c r="D58" s="17">
        <v>250</v>
      </c>
      <c r="E58" s="33">
        <v>7.0952824800000008E-2</v>
      </c>
      <c r="F58" s="34">
        <f t="shared" si="0"/>
        <v>0.1290471752</v>
      </c>
    </row>
    <row r="59" spans="1:6">
      <c r="A59" s="24" t="s">
        <v>77</v>
      </c>
      <c r="B59" s="20" t="s">
        <v>92</v>
      </c>
      <c r="C59" s="17" t="s">
        <v>93</v>
      </c>
      <c r="D59" s="17">
        <v>630</v>
      </c>
      <c r="E59" s="33">
        <f>0.2982340647+0.17</f>
        <v>0.46823406470000006</v>
      </c>
      <c r="F59" s="34">
        <f t="shared" si="0"/>
        <v>3.576593529999994E-2</v>
      </c>
    </row>
    <row r="60" spans="1:6" ht="25.5">
      <c r="A60" s="23" t="s">
        <v>77</v>
      </c>
      <c r="B60" s="20" t="s">
        <v>94</v>
      </c>
      <c r="C60" s="20"/>
      <c r="D60" s="17">
        <v>630</v>
      </c>
      <c r="E60" s="33">
        <f>0.2317018275+0.2</f>
        <v>0.43170182750000002</v>
      </c>
      <c r="F60" s="34">
        <f t="shared" si="0"/>
        <v>7.229817249999998E-2</v>
      </c>
    </row>
    <row r="61" spans="1:6">
      <c r="A61" s="24" t="s">
        <v>72</v>
      </c>
      <c r="B61" s="20" t="s">
        <v>95</v>
      </c>
      <c r="C61" s="17" t="s">
        <v>96</v>
      </c>
      <c r="D61" s="17">
        <v>400</v>
      </c>
      <c r="E61" s="33">
        <v>0.193540347</v>
      </c>
      <c r="F61" s="34">
        <f t="shared" si="0"/>
        <v>0.12645965300000001</v>
      </c>
    </row>
    <row r="62" spans="1:6" ht="25.5">
      <c r="A62" s="23" t="s">
        <v>77</v>
      </c>
      <c r="B62" s="20" t="s">
        <v>97</v>
      </c>
      <c r="C62" s="20"/>
      <c r="D62" s="17">
        <v>400</v>
      </c>
      <c r="E62" s="33">
        <v>0.1104229269</v>
      </c>
      <c r="F62" s="34">
        <f t="shared" si="0"/>
        <v>0.20957707310000001</v>
      </c>
    </row>
    <row r="63" spans="1:6" ht="25.5">
      <c r="A63" s="24" t="s">
        <v>72</v>
      </c>
      <c r="B63" s="20" t="s">
        <v>98</v>
      </c>
      <c r="C63" s="17" t="s">
        <v>99</v>
      </c>
      <c r="D63" s="17">
        <v>630</v>
      </c>
      <c r="E63" s="33">
        <f>0.23228232885+0.23</f>
        <v>0.46228232884999998</v>
      </c>
      <c r="F63" s="34">
        <f t="shared" si="0"/>
        <v>4.1717671150000024E-2</v>
      </c>
    </row>
    <row r="64" spans="1:6">
      <c r="A64" s="23" t="s">
        <v>72</v>
      </c>
      <c r="B64" s="20" t="s">
        <v>100</v>
      </c>
      <c r="C64" s="20"/>
      <c r="D64" s="17">
        <v>400</v>
      </c>
      <c r="E64" s="33">
        <v>0.26061518340000001</v>
      </c>
      <c r="F64" s="34">
        <f t="shared" si="0"/>
        <v>5.9384816600000001E-2</v>
      </c>
    </row>
    <row r="65" spans="1:6">
      <c r="A65" s="24" t="s">
        <v>77</v>
      </c>
      <c r="B65" s="20" t="s">
        <v>101</v>
      </c>
      <c r="C65" s="20"/>
      <c r="D65" s="17">
        <v>630</v>
      </c>
      <c r="E65" s="33">
        <f>0.2415523968+0.241</f>
        <v>0.48255239680000001</v>
      </c>
      <c r="F65" s="34">
        <f t="shared" si="0"/>
        <v>2.1447603199999998E-2</v>
      </c>
    </row>
    <row r="66" spans="1:6" ht="25.5">
      <c r="A66" s="23" t="s">
        <v>54</v>
      </c>
      <c r="B66" s="20" t="s">
        <v>102</v>
      </c>
      <c r="C66" s="17" t="s">
        <v>103</v>
      </c>
      <c r="D66" s="17">
        <v>400</v>
      </c>
      <c r="E66" s="33">
        <v>0.16341412230000002</v>
      </c>
      <c r="F66" s="34">
        <f t="shared" si="0"/>
        <v>0.15658587769999999</v>
      </c>
    </row>
    <row r="67" spans="1:6" ht="25.5">
      <c r="A67" s="23" t="s">
        <v>54</v>
      </c>
      <c r="B67" s="20" t="s">
        <v>104</v>
      </c>
      <c r="C67" s="20"/>
      <c r="D67" s="17">
        <v>400</v>
      </c>
      <c r="E67" s="33">
        <v>0.22779591119999998</v>
      </c>
      <c r="F67" s="34">
        <f t="shared" si="0"/>
        <v>9.2204088800000028E-2</v>
      </c>
    </row>
    <row r="68" spans="1:6">
      <c r="A68" s="23" t="s">
        <v>105</v>
      </c>
      <c r="B68" s="20" t="s">
        <v>106</v>
      </c>
      <c r="C68" s="20"/>
      <c r="D68" s="17">
        <v>400</v>
      </c>
      <c r="E68" s="33">
        <v>0.56119918140000002</v>
      </c>
      <c r="F68" s="34">
        <f t="shared" si="0"/>
        <v>-0.24119918140000002</v>
      </c>
    </row>
    <row r="69" spans="1:6">
      <c r="A69" s="24" t="s">
        <v>77</v>
      </c>
      <c r="B69" s="20" t="s">
        <v>107</v>
      </c>
      <c r="C69" s="20"/>
      <c r="D69" s="17">
        <v>630</v>
      </c>
      <c r="E69" s="33">
        <v>0.29188046745000001</v>
      </c>
      <c r="F69" s="34">
        <f t="shared" si="0"/>
        <v>0.21211953254999999</v>
      </c>
    </row>
    <row r="70" spans="1:6" ht="25.5">
      <c r="A70" s="23" t="s">
        <v>54</v>
      </c>
      <c r="B70" s="20" t="s">
        <v>108</v>
      </c>
      <c r="C70" s="17" t="s">
        <v>109</v>
      </c>
      <c r="D70" s="17">
        <v>400</v>
      </c>
      <c r="E70" s="33">
        <v>0.22315190039999999</v>
      </c>
      <c r="F70" s="34">
        <f t="shared" si="0"/>
        <v>9.6848099600000015E-2</v>
      </c>
    </row>
    <row r="71" spans="1:6" ht="25.5">
      <c r="A71" s="24" t="s">
        <v>77</v>
      </c>
      <c r="B71" s="20" t="s">
        <v>110</v>
      </c>
      <c r="C71" s="17" t="s">
        <v>111</v>
      </c>
      <c r="D71" s="17">
        <v>400</v>
      </c>
      <c r="E71" s="33">
        <v>0.27760332599999998</v>
      </c>
      <c r="F71" s="34">
        <f t="shared" si="0"/>
        <v>4.2396674000000023E-2</v>
      </c>
    </row>
    <row r="72" spans="1:6">
      <c r="A72" s="24" t="s">
        <v>77</v>
      </c>
      <c r="B72" s="20" t="s">
        <v>112</v>
      </c>
      <c r="C72" s="20"/>
      <c r="D72" s="17">
        <v>400</v>
      </c>
      <c r="E72" s="33">
        <v>0.23097570210000001</v>
      </c>
      <c r="F72" s="34">
        <f t="shared" si="0"/>
        <v>8.9024297899999993E-2</v>
      </c>
    </row>
    <row r="73" spans="1:6" ht="25.5">
      <c r="A73" s="23" t="s">
        <v>113</v>
      </c>
      <c r="B73" s="20" t="s">
        <v>114</v>
      </c>
      <c r="C73" s="20" t="s">
        <v>115</v>
      </c>
      <c r="D73" s="17">
        <v>250</v>
      </c>
      <c r="E73" s="33">
        <v>0.24534859634999998</v>
      </c>
      <c r="F73" s="34">
        <f t="shared" si="0"/>
        <v>-4.5348596349999964E-2</v>
      </c>
    </row>
    <row r="74" spans="1:6">
      <c r="A74" s="24" t="s">
        <v>13</v>
      </c>
      <c r="B74" s="20" t="s">
        <v>116</v>
      </c>
      <c r="C74" s="17"/>
      <c r="D74" s="17">
        <v>400</v>
      </c>
      <c r="E74" s="33">
        <v>3.3609232799999993E-2</v>
      </c>
      <c r="F74" s="34">
        <f t="shared" ref="F74:F137" si="1">D74*0.8/1000-E74</f>
        <v>0.28639076720000001</v>
      </c>
    </row>
    <row r="75" spans="1:6">
      <c r="A75" s="24" t="s">
        <v>13</v>
      </c>
      <c r="B75" s="25" t="s">
        <v>117</v>
      </c>
      <c r="C75" s="20"/>
      <c r="D75" s="17">
        <v>400</v>
      </c>
      <c r="E75" s="33">
        <v>0.2995506657</v>
      </c>
      <c r="F75" s="34">
        <f t="shared" si="1"/>
        <v>2.0449334300000011E-2</v>
      </c>
    </row>
    <row r="76" spans="1:6" ht="25.5">
      <c r="A76" s="24" t="s">
        <v>13</v>
      </c>
      <c r="B76" s="20" t="s">
        <v>118</v>
      </c>
      <c r="C76" s="17" t="s">
        <v>119</v>
      </c>
      <c r="D76" s="17">
        <v>250</v>
      </c>
      <c r="E76" s="33">
        <v>0.11620001250000001</v>
      </c>
      <c r="F76" s="34">
        <f t="shared" si="1"/>
        <v>8.3799987500000006E-2</v>
      </c>
    </row>
    <row r="77" spans="1:6">
      <c r="A77" s="23" t="s">
        <v>72</v>
      </c>
      <c r="B77" s="20" t="s">
        <v>120</v>
      </c>
      <c r="C77" s="20"/>
      <c r="D77" s="17">
        <v>630</v>
      </c>
      <c r="E77" s="33">
        <v>0.3112085691</v>
      </c>
      <c r="F77" s="34">
        <f t="shared" si="1"/>
        <v>0.1927914309</v>
      </c>
    </row>
    <row r="78" spans="1:6" ht="25.5">
      <c r="A78" s="23" t="s">
        <v>54</v>
      </c>
      <c r="B78" s="20" t="s">
        <v>618</v>
      </c>
      <c r="C78" s="17" t="s">
        <v>121</v>
      </c>
      <c r="D78" s="17">
        <v>400</v>
      </c>
      <c r="E78" s="33">
        <v>1.3126113000000002E-2</v>
      </c>
      <c r="F78" s="34">
        <f t="shared" si="1"/>
        <v>0.30687388700000001</v>
      </c>
    </row>
    <row r="79" spans="1:6">
      <c r="A79" s="23" t="s">
        <v>72</v>
      </c>
      <c r="B79" s="20" t="s">
        <v>122</v>
      </c>
      <c r="C79" s="20"/>
      <c r="D79" s="17">
        <v>400</v>
      </c>
      <c r="E79" s="33">
        <v>0.32665868235000006</v>
      </c>
      <c r="F79" s="34">
        <f t="shared" si="1"/>
        <v>-6.6586823500000558E-3</v>
      </c>
    </row>
    <row r="80" spans="1:6">
      <c r="A80" s="24" t="s">
        <v>123</v>
      </c>
      <c r="B80" s="20" t="s">
        <v>124</v>
      </c>
      <c r="C80" s="20"/>
      <c r="D80" s="17">
        <v>630</v>
      </c>
      <c r="E80" s="33">
        <v>0.52449194654999998</v>
      </c>
      <c r="F80" s="34">
        <f t="shared" si="1"/>
        <v>-2.0491946549999973E-2</v>
      </c>
    </row>
    <row r="81" spans="1:6">
      <c r="A81" s="24" t="s">
        <v>72</v>
      </c>
      <c r="B81" s="20" t="s">
        <v>125</v>
      </c>
      <c r="C81" s="20"/>
      <c r="D81" s="17">
        <v>630</v>
      </c>
      <c r="E81" s="33">
        <v>0.36238245614999998</v>
      </c>
      <c r="F81" s="34">
        <f t="shared" si="1"/>
        <v>0.14161754385000003</v>
      </c>
    </row>
    <row r="82" spans="1:6" ht="25.5">
      <c r="A82" s="23" t="s">
        <v>77</v>
      </c>
      <c r="B82" s="20" t="s">
        <v>126</v>
      </c>
      <c r="C82" s="20"/>
      <c r="D82" s="17">
        <v>250</v>
      </c>
      <c r="E82" s="33">
        <v>0.22219237754999999</v>
      </c>
      <c r="F82" s="34">
        <f t="shared" si="1"/>
        <v>-2.2192377549999975E-2</v>
      </c>
    </row>
    <row r="83" spans="1:6">
      <c r="A83" s="24" t="s">
        <v>72</v>
      </c>
      <c r="B83" s="20" t="s">
        <v>127</v>
      </c>
      <c r="C83" s="20"/>
      <c r="D83" s="17">
        <v>630</v>
      </c>
      <c r="E83" s="33">
        <v>0.71575018515</v>
      </c>
      <c r="F83" s="34">
        <f t="shared" si="1"/>
        <v>-0.21175018514999999</v>
      </c>
    </row>
    <row r="84" spans="1:6">
      <c r="A84" s="23" t="s">
        <v>77</v>
      </c>
      <c r="B84" s="20" t="s">
        <v>128</v>
      </c>
      <c r="C84" s="20"/>
      <c r="D84" s="17">
        <v>400</v>
      </c>
      <c r="E84" s="33">
        <v>0.11111513984999999</v>
      </c>
      <c r="F84" s="34">
        <f t="shared" si="1"/>
        <v>0.20888486015000002</v>
      </c>
    </row>
    <row r="85" spans="1:6" ht="25.5">
      <c r="A85" s="23" t="s">
        <v>77</v>
      </c>
      <c r="B85" s="20" t="s">
        <v>129</v>
      </c>
      <c r="C85" s="20"/>
      <c r="D85" s="17">
        <v>630</v>
      </c>
      <c r="E85" s="33">
        <v>0.59633247960000002</v>
      </c>
      <c r="F85" s="34">
        <f t="shared" si="1"/>
        <v>-9.2332479600000017E-2</v>
      </c>
    </row>
    <row r="86" spans="1:6">
      <c r="A86" s="23" t="s">
        <v>72</v>
      </c>
      <c r="B86" s="20" t="s">
        <v>130</v>
      </c>
      <c r="C86" s="20"/>
      <c r="D86" s="17">
        <v>320</v>
      </c>
      <c r="E86" s="33">
        <v>0.25763487750000003</v>
      </c>
      <c r="F86" s="34">
        <f t="shared" si="1"/>
        <v>-1.6348775000000204E-3</v>
      </c>
    </row>
    <row r="87" spans="1:6" ht="25.5">
      <c r="A87" s="23" t="s">
        <v>72</v>
      </c>
      <c r="B87" s="20" t="s">
        <v>131</v>
      </c>
      <c r="C87" s="20"/>
      <c r="D87" s="17">
        <v>400</v>
      </c>
      <c r="E87" s="33">
        <f>0.6466745142-0.268</f>
        <v>0.37867451419999998</v>
      </c>
      <c r="F87" s="34">
        <f t="shared" si="1"/>
        <v>-5.8674514199999972E-2</v>
      </c>
    </row>
    <row r="88" spans="1:6">
      <c r="A88" s="23" t="s">
        <v>132</v>
      </c>
      <c r="B88" s="20" t="s">
        <v>133</v>
      </c>
      <c r="C88" s="17" t="s">
        <v>134</v>
      </c>
      <c r="D88" s="17">
        <v>250</v>
      </c>
      <c r="E88" s="33">
        <v>0.15114579480000001</v>
      </c>
      <c r="F88" s="34">
        <f t="shared" si="1"/>
        <v>4.88542052E-2</v>
      </c>
    </row>
    <row r="89" spans="1:6">
      <c r="A89" s="24" t="s">
        <v>58</v>
      </c>
      <c r="B89" s="20" t="s">
        <v>135</v>
      </c>
      <c r="C89" s="20"/>
      <c r="D89" s="17">
        <v>250</v>
      </c>
      <c r="E89" s="33">
        <v>0.26037181169999996</v>
      </c>
      <c r="F89" s="34">
        <f t="shared" si="1"/>
        <v>-6.0371811699999944E-2</v>
      </c>
    </row>
    <row r="90" spans="1:6" ht="25.5">
      <c r="A90" s="24" t="s">
        <v>58</v>
      </c>
      <c r="B90" s="20" t="s">
        <v>136</v>
      </c>
      <c r="C90" s="20"/>
      <c r="D90" s="17">
        <v>400</v>
      </c>
      <c r="E90" s="33">
        <v>0.14732166735000002</v>
      </c>
      <c r="F90" s="34">
        <f t="shared" si="1"/>
        <v>0.17267833264999999</v>
      </c>
    </row>
    <row r="91" spans="1:6">
      <c r="A91" s="24" t="s">
        <v>58</v>
      </c>
      <c r="B91" s="21" t="s">
        <v>137</v>
      </c>
      <c r="C91" s="20"/>
      <c r="D91" s="17">
        <v>400</v>
      </c>
      <c r="E91" s="33">
        <v>0.65244362039999992</v>
      </c>
      <c r="F91" s="34">
        <f t="shared" si="1"/>
        <v>-0.33244362039999992</v>
      </c>
    </row>
    <row r="92" spans="1:6" ht="25.5">
      <c r="A92" s="24" t="s">
        <v>58</v>
      </c>
      <c r="B92" s="20" t="s">
        <v>138</v>
      </c>
      <c r="C92" s="20"/>
      <c r="D92" s="17">
        <v>630</v>
      </c>
      <c r="E92" s="33">
        <v>5.3860950000000005E-2</v>
      </c>
      <c r="F92" s="34">
        <f t="shared" si="1"/>
        <v>0.45013904999999999</v>
      </c>
    </row>
    <row r="93" spans="1:6" ht="25.5">
      <c r="A93" s="23" t="s">
        <v>54</v>
      </c>
      <c r="B93" s="20" t="s">
        <v>139</v>
      </c>
      <c r="C93" s="20"/>
      <c r="D93" s="17">
        <v>400</v>
      </c>
      <c r="E93" s="33">
        <v>0.2128784229</v>
      </c>
      <c r="F93" s="34">
        <f t="shared" si="1"/>
        <v>0.1071215771</v>
      </c>
    </row>
    <row r="94" spans="1:6">
      <c r="A94" s="23" t="s">
        <v>72</v>
      </c>
      <c r="B94" s="20" t="s">
        <v>141</v>
      </c>
      <c r="C94" s="20"/>
      <c r="D94" s="17">
        <v>400</v>
      </c>
      <c r="E94" s="33">
        <v>0.22694211539999998</v>
      </c>
      <c r="F94" s="34">
        <f t="shared" si="1"/>
        <v>9.3057884600000029E-2</v>
      </c>
    </row>
    <row r="95" spans="1:6" ht="25.5">
      <c r="A95" s="23" t="s">
        <v>72</v>
      </c>
      <c r="B95" s="20" t="s">
        <v>142</v>
      </c>
      <c r="C95" s="20"/>
      <c r="D95" s="17">
        <v>250</v>
      </c>
      <c r="E95" s="33">
        <v>0.28866077955000002</v>
      </c>
      <c r="F95" s="34">
        <f t="shared" si="1"/>
        <v>-8.8660779550000013E-2</v>
      </c>
    </row>
    <row r="96" spans="1:6" ht="25.5">
      <c r="A96" s="23" t="s">
        <v>143</v>
      </c>
      <c r="B96" s="20" t="s">
        <v>144</v>
      </c>
      <c r="C96" s="20"/>
      <c r="D96" s="17">
        <v>630</v>
      </c>
      <c r="E96" s="33">
        <f>0.13987688715+0.29</f>
        <v>0.42987688714999994</v>
      </c>
      <c r="F96" s="34">
        <f t="shared" si="1"/>
        <v>7.4123112850000061E-2</v>
      </c>
    </row>
    <row r="97" spans="1:6" ht="25.5">
      <c r="A97" s="23" t="s">
        <v>143</v>
      </c>
      <c r="B97" s="20" t="s">
        <v>145</v>
      </c>
      <c r="C97" s="20"/>
      <c r="D97" s="17">
        <v>400</v>
      </c>
      <c r="E97" s="33">
        <v>0.55359680804999989</v>
      </c>
      <c r="F97" s="34">
        <f t="shared" si="1"/>
        <v>-0.23359680804999988</v>
      </c>
    </row>
    <row r="98" spans="1:6" s="1" customFormat="1" ht="25.5">
      <c r="A98" s="23" t="s">
        <v>72</v>
      </c>
      <c r="B98" s="20" t="s">
        <v>146</v>
      </c>
      <c r="C98" s="17" t="s">
        <v>147</v>
      </c>
      <c r="D98" s="17">
        <v>250</v>
      </c>
      <c r="E98" s="33">
        <v>6.9791822099999998E-2</v>
      </c>
      <c r="F98" s="34">
        <f t="shared" si="1"/>
        <v>0.1302081779</v>
      </c>
    </row>
    <row r="99" spans="1:6" ht="25.5">
      <c r="A99" s="23" t="s">
        <v>148</v>
      </c>
      <c r="B99" s="20" t="s">
        <v>149</v>
      </c>
      <c r="C99" s="17" t="s">
        <v>150</v>
      </c>
      <c r="D99" s="17">
        <v>100</v>
      </c>
      <c r="E99" s="33">
        <v>0.13061280374999998</v>
      </c>
      <c r="F99" s="34">
        <f t="shared" si="1"/>
        <v>-5.0612803749999977E-2</v>
      </c>
    </row>
    <row r="100" spans="1:6" ht="25.5">
      <c r="A100" s="23" t="s">
        <v>148</v>
      </c>
      <c r="B100" s="20" t="s">
        <v>151</v>
      </c>
      <c r="C100" s="17" t="s">
        <v>152</v>
      </c>
      <c r="D100" s="17">
        <v>400</v>
      </c>
      <c r="E100" s="33">
        <v>7.3358613900000022E-2</v>
      </c>
      <c r="F100" s="34">
        <f t="shared" si="1"/>
        <v>0.24664138609999997</v>
      </c>
    </row>
    <row r="101" spans="1:6">
      <c r="A101" s="23" t="s">
        <v>148</v>
      </c>
      <c r="B101" s="25" t="s">
        <v>153</v>
      </c>
      <c r="C101" s="17" t="s">
        <v>154</v>
      </c>
      <c r="D101" s="17">
        <v>160</v>
      </c>
      <c r="E101" s="33">
        <v>8.0711631000000006E-3</v>
      </c>
      <c r="F101" s="34">
        <f t="shared" si="1"/>
        <v>0.1199288369</v>
      </c>
    </row>
    <row r="102" spans="1:6">
      <c r="A102" s="24" t="s">
        <v>58</v>
      </c>
      <c r="B102" s="20" t="s">
        <v>155</v>
      </c>
      <c r="C102" s="17" t="s">
        <v>156</v>
      </c>
      <c r="D102" s="17">
        <v>400</v>
      </c>
      <c r="E102" s="33">
        <v>0.10231585649999998</v>
      </c>
      <c r="F102" s="34">
        <f t="shared" si="1"/>
        <v>0.21768414350000004</v>
      </c>
    </row>
    <row r="103" spans="1:6" ht="25.5">
      <c r="A103" s="23" t="s">
        <v>140</v>
      </c>
      <c r="B103" s="20" t="s">
        <v>157</v>
      </c>
      <c r="C103" s="20" t="s">
        <v>158</v>
      </c>
      <c r="D103" s="17">
        <v>400</v>
      </c>
      <c r="E103" s="33">
        <v>0.15344984654999999</v>
      </c>
      <c r="F103" s="34">
        <f t="shared" si="1"/>
        <v>0.16655015345000002</v>
      </c>
    </row>
    <row r="104" spans="1:6" ht="25.5">
      <c r="A104" s="23" t="s">
        <v>140</v>
      </c>
      <c r="B104" s="20" t="s">
        <v>159</v>
      </c>
      <c r="C104" s="20"/>
      <c r="D104" s="17">
        <v>400</v>
      </c>
      <c r="E104" s="33">
        <v>0.29899210770000006</v>
      </c>
      <c r="F104" s="34">
        <f t="shared" si="1"/>
        <v>2.1007892299999942E-2</v>
      </c>
    </row>
    <row r="105" spans="1:6" ht="25.5">
      <c r="A105" s="23" t="s">
        <v>132</v>
      </c>
      <c r="B105" s="20" t="s">
        <v>160</v>
      </c>
      <c r="C105" s="20"/>
      <c r="D105" s="17">
        <v>250</v>
      </c>
      <c r="E105" s="33">
        <v>0.27070114499999998</v>
      </c>
      <c r="F105" s="34">
        <f t="shared" si="1"/>
        <v>-7.0701144999999965E-2</v>
      </c>
    </row>
    <row r="106" spans="1:6">
      <c r="A106" s="23" t="s">
        <v>132</v>
      </c>
      <c r="B106" s="20" t="s">
        <v>161</v>
      </c>
      <c r="C106" s="20"/>
      <c r="D106" s="17">
        <v>400</v>
      </c>
      <c r="E106" s="33">
        <v>0.22645537199999996</v>
      </c>
      <c r="F106" s="34">
        <f t="shared" si="1"/>
        <v>9.3544628000000046E-2</v>
      </c>
    </row>
    <row r="107" spans="1:6" ht="25.5">
      <c r="A107" s="23" t="s">
        <v>132</v>
      </c>
      <c r="B107" s="20" t="s">
        <v>162</v>
      </c>
      <c r="C107" s="17" t="s">
        <v>163</v>
      </c>
      <c r="D107" s="17">
        <v>250</v>
      </c>
      <c r="E107" s="33">
        <v>8.3664008999999998E-2</v>
      </c>
      <c r="F107" s="34">
        <f t="shared" si="1"/>
        <v>0.11633599100000001</v>
      </c>
    </row>
    <row r="108" spans="1:6" ht="25.5">
      <c r="A108" s="23" t="s">
        <v>132</v>
      </c>
      <c r="B108" s="20" t="s">
        <v>164</v>
      </c>
      <c r="C108" s="17" t="s">
        <v>165</v>
      </c>
      <c r="D108" s="17">
        <v>100</v>
      </c>
      <c r="E108" s="33">
        <v>0.11633965200000002</v>
      </c>
      <c r="F108" s="34">
        <f t="shared" si="1"/>
        <v>-3.6339652000000014E-2</v>
      </c>
    </row>
    <row r="109" spans="1:6" ht="25.5">
      <c r="A109" s="24" t="s">
        <v>58</v>
      </c>
      <c r="B109" s="20" t="s">
        <v>166</v>
      </c>
      <c r="C109" s="20" t="s">
        <v>167</v>
      </c>
      <c r="D109" s="17">
        <v>400</v>
      </c>
      <c r="E109" s="33">
        <v>0.16324655489999998</v>
      </c>
      <c r="F109" s="34">
        <f t="shared" si="1"/>
        <v>0.15675344510000003</v>
      </c>
    </row>
    <row r="110" spans="1:6" ht="25.5">
      <c r="A110" s="24" t="s">
        <v>58</v>
      </c>
      <c r="B110" s="20" t="s">
        <v>168</v>
      </c>
      <c r="C110" s="17" t="s">
        <v>169</v>
      </c>
      <c r="D110" s="17">
        <v>400</v>
      </c>
      <c r="E110" s="33">
        <v>3.8151506250000002E-2</v>
      </c>
      <c r="F110" s="34">
        <f t="shared" si="1"/>
        <v>0.28184849374999998</v>
      </c>
    </row>
    <row r="111" spans="1:6" ht="25.5">
      <c r="A111" s="24" t="s">
        <v>58</v>
      </c>
      <c r="B111" s="20" t="s">
        <v>170</v>
      </c>
      <c r="C111" s="20"/>
      <c r="D111" s="17">
        <v>400</v>
      </c>
      <c r="E111" s="33">
        <v>0.16472473874999999</v>
      </c>
      <c r="F111" s="34">
        <f t="shared" si="1"/>
        <v>0.15527526125000002</v>
      </c>
    </row>
    <row r="112" spans="1:6" ht="25.5">
      <c r="A112" s="24" t="s">
        <v>72</v>
      </c>
      <c r="B112" s="20" t="s">
        <v>171</v>
      </c>
      <c r="C112" s="20"/>
      <c r="D112" s="17">
        <v>315</v>
      </c>
      <c r="E112" s="33">
        <v>6.654819599999999E-2</v>
      </c>
      <c r="F112" s="34">
        <f t="shared" si="1"/>
        <v>0.185451804</v>
      </c>
    </row>
    <row r="113" spans="1:6" ht="25.5">
      <c r="A113" s="24" t="s">
        <v>72</v>
      </c>
      <c r="B113" s="20" t="s">
        <v>172</v>
      </c>
      <c r="C113" s="20" t="s">
        <v>173</v>
      </c>
      <c r="D113" s="17">
        <v>400</v>
      </c>
      <c r="E113" s="33">
        <v>0.33183930779999998</v>
      </c>
      <c r="F113" s="34">
        <f t="shared" si="1"/>
        <v>-1.1839307799999976E-2</v>
      </c>
    </row>
    <row r="114" spans="1:6" ht="25.5">
      <c r="A114" s="24" t="s">
        <v>72</v>
      </c>
      <c r="B114" s="20" t="s">
        <v>174</v>
      </c>
      <c r="C114" s="20"/>
      <c r="D114" s="17">
        <v>320</v>
      </c>
      <c r="E114" s="33">
        <v>0.26802605115</v>
      </c>
      <c r="F114" s="34">
        <f t="shared" si="1"/>
        <v>-1.2026051149999994E-2</v>
      </c>
    </row>
    <row r="115" spans="1:6">
      <c r="A115" s="24" t="s">
        <v>72</v>
      </c>
      <c r="B115" s="20" t="s">
        <v>175</v>
      </c>
      <c r="C115" s="20"/>
      <c r="D115" s="17">
        <v>400</v>
      </c>
      <c r="E115" s="33">
        <v>0.17023251959999994</v>
      </c>
      <c r="F115" s="34">
        <f t="shared" si="1"/>
        <v>0.14976748040000007</v>
      </c>
    </row>
    <row r="116" spans="1:6" ht="25.5">
      <c r="A116" s="23" t="s">
        <v>13</v>
      </c>
      <c r="B116" s="20" t="s">
        <v>176</v>
      </c>
      <c r="C116" s="20"/>
      <c r="D116" s="17">
        <v>400</v>
      </c>
      <c r="E116" s="33">
        <v>0.46210301279999993</v>
      </c>
      <c r="F116" s="34">
        <f t="shared" si="1"/>
        <v>-0.14210301279999993</v>
      </c>
    </row>
    <row r="117" spans="1:6" ht="25.5">
      <c r="A117" s="24" t="s">
        <v>58</v>
      </c>
      <c r="B117" s="20" t="s">
        <v>177</v>
      </c>
      <c r="C117" s="20"/>
      <c r="D117" s="17">
        <v>400</v>
      </c>
      <c r="E117" s="33">
        <v>0.29003523120000002</v>
      </c>
      <c r="F117" s="34">
        <f t="shared" si="1"/>
        <v>2.9964768799999986E-2</v>
      </c>
    </row>
    <row r="118" spans="1:6">
      <c r="A118" s="24" t="s">
        <v>58</v>
      </c>
      <c r="B118" s="20" t="s">
        <v>178</v>
      </c>
      <c r="C118" s="20"/>
      <c r="D118" s="17">
        <v>400</v>
      </c>
      <c r="E118" s="33">
        <v>0.36641005830000001</v>
      </c>
      <c r="F118" s="34">
        <f t="shared" si="1"/>
        <v>-4.6410058300000001E-2</v>
      </c>
    </row>
    <row r="119" spans="1:6">
      <c r="A119" s="24" t="s">
        <v>58</v>
      </c>
      <c r="B119" s="20" t="s">
        <v>179</v>
      </c>
      <c r="C119" s="17" t="s">
        <v>180</v>
      </c>
      <c r="D119" s="17">
        <v>400</v>
      </c>
      <c r="E119" s="33">
        <v>0.15440139000000003</v>
      </c>
      <c r="F119" s="34">
        <f t="shared" si="1"/>
        <v>0.16559860999999998</v>
      </c>
    </row>
    <row r="120" spans="1:6">
      <c r="A120" s="23" t="s">
        <v>72</v>
      </c>
      <c r="B120" s="20" t="s">
        <v>181</v>
      </c>
      <c r="C120" s="17" t="s">
        <v>182</v>
      </c>
      <c r="D120" s="17">
        <v>400</v>
      </c>
      <c r="E120" s="33">
        <v>0.44628784199999993</v>
      </c>
      <c r="F120" s="34">
        <f t="shared" si="1"/>
        <v>-0.12628784199999993</v>
      </c>
    </row>
    <row r="121" spans="1:6">
      <c r="A121" s="24" t="s">
        <v>58</v>
      </c>
      <c r="B121" s="20" t="s">
        <v>183</v>
      </c>
      <c r="C121" s="20"/>
      <c r="D121" s="17">
        <v>400</v>
      </c>
      <c r="E121" s="33">
        <v>0.39447360809999998</v>
      </c>
      <c r="F121" s="34">
        <f t="shared" si="1"/>
        <v>-7.4473608099999977E-2</v>
      </c>
    </row>
    <row r="122" spans="1:6" ht="25.5">
      <c r="A122" s="24" t="s">
        <v>58</v>
      </c>
      <c r="B122" s="20" t="s">
        <v>184</v>
      </c>
      <c r="C122" s="20"/>
      <c r="D122" s="17">
        <v>400</v>
      </c>
      <c r="E122" s="33">
        <v>0.26492405940000002</v>
      </c>
      <c r="F122" s="34">
        <f t="shared" si="1"/>
        <v>5.5075940599999984E-2</v>
      </c>
    </row>
    <row r="123" spans="1:6" ht="25.5">
      <c r="A123" s="23" t="s">
        <v>72</v>
      </c>
      <c r="B123" s="20" t="s">
        <v>185</v>
      </c>
      <c r="C123" s="20" t="s">
        <v>186</v>
      </c>
      <c r="D123" s="17">
        <v>250</v>
      </c>
      <c r="E123" s="33">
        <v>0.34849231559999994</v>
      </c>
      <c r="F123" s="34">
        <f t="shared" si="1"/>
        <v>-0.14849231559999992</v>
      </c>
    </row>
    <row r="124" spans="1:6" ht="25.5">
      <c r="A124" s="24" t="s">
        <v>72</v>
      </c>
      <c r="B124" s="20" t="s">
        <v>187</v>
      </c>
      <c r="C124" s="20" t="s">
        <v>188</v>
      </c>
      <c r="D124" s="17">
        <v>250</v>
      </c>
      <c r="E124" s="33">
        <v>0.28868671260000001</v>
      </c>
      <c r="F124" s="34">
        <f t="shared" si="1"/>
        <v>-8.8686712599999995E-2</v>
      </c>
    </row>
    <row r="125" spans="1:6" ht="25.5">
      <c r="A125" s="23" t="s">
        <v>13</v>
      </c>
      <c r="B125" s="20" t="s">
        <v>189</v>
      </c>
      <c r="C125" s="20"/>
      <c r="D125" s="17">
        <v>400</v>
      </c>
      <c r="E125" s="33">
        <v>0.17906571540000002</v>
      </c>
      <c r="F125" s="34">
        <f t="shared" si="1"/>
        <v>0.14093428459999999</v>
      </c>
    </row>
    <row r="126" spans="1:6">
      <c r="A126" s="23" t="s">
        <v>13</v>
      </c>
      <c r="B126" s="20" t="s">
        <v>190</v>
      </c>
      <c r="C126" s="20" t="s">
        <v>191</v>
      </c>
      <c r="D126" s="17">
        <v>400</v>
      </c>
      <c r="E126" s="33">
        <v>0.17427009599999996</v>
      </c>
      <c r="F126" s="34">
        <f t="shared" si="1"/>
        <v>0.14572990400000005</v>
      </c>
    </row>
    <row r="127" spans="1:6" ht="25.5">
      <c r="A127" s="23" t="s">
        <v>13</v>
      </c>
      <c r="B127" s="20" t="s">
        <v>192</v>
      </c>
      <c r="C127" s="20" t="s">
        <v>193</v>
      </c>
      <c r="D127" s="17">
        <v>160</v>
      </c>
      <c r="E127" s="33">
        <v>8.1770896350000011E-2</v>
      </c>
      <c r="F127" s="34">
        <f t="shared" si="1"/>
        <v>4.6229103649999992E-2</v>
      </c>
    </row>
    <row r="128" spans="1:6" ht="25.5">
      <c r="A128" s="23" t="s">
        <v>13</v>
      </c>
      <c r="B128" s="20" t="s">
        <v>194</v>
      </c>
      <c r="C128" s="20" t="s">
        <v>195</v>
      </c>
      <c r="D128" s="17">
        <v>250</v>
      </c>
      <c r="E128" s="33">
        <v>0.12782001374999999</v>
      </c>
      <c r="F128" s="34">
        <f t="shared" si="1"/>
        <v>7.2179986250000022E-2</v>
      </c>
    </row>
    <row r="129" spans="1:6" ht="25.5">
      <c r="A129" s="23" t="s">
        <v>13</v>
      </c>
      <c r="B129" s="20" t="s">
        <v>196</v>
      </c>
      <c r="C129" s="20"/>
      <c r="D129" s="17">
        <v>400</v>
      </c>
      <c r="E129" s="33">
        <v>0.23627003399999999</v>
      </c>
      <c r="F129" s="34">
        <f t="shared" si="1"/>
        <v>8.3729966000000017E-2</v>
      </c>
    </row>
    <row r="130" spans="1:6" s="1" customFormat="1" ht="25.5">
      <c r="A130" s="24" t="s">
        <v>77</v>
      </c>
      <c r="B130" s="20" t="s">
        <v>197</v>
      </c>
      <c r="C130" s="20" t="s">
        <v>198</v>
      </c>
      <c r="D130" s="17">
        <v>250</v>
      </c>
      <c r="E130" s="33">
        <v>0.28494237915000004</v>
      </c>
      <c r="F130" s="34">
        <f t="shared" si="1"/>
        <v>-8.4942379150000025E-2</v>
      </c>
    </row>
    <row r="131" spans="1:6" ht="25.5">
      <c r="A131" s="23" t="s">
        <v>13</v>
      </c>
      <c r="B131" s="20" t="s">
        <v>199</v>
      </c>
      <c r="C131" s="20"/>
      <c r="D131" s="17">
        <v>630</v>
      </c>
      <c r="E131" s="33">
        <v>0.38600945954999999</v>
      </c>
      <c r="F131" s="34">
        <f t="shared" si="1"/>
        <v>0.11799054045000001</v>
      </c>
    </row>
    <row r="132" spans="1:6" ht="25.5">
      <c r="A132" s="23" t="s">
        <v>13</v>
      </c>
      <c r="B132" s="20" t="s">
        <v>200</v>
      </c>
      <c r="C132" s="20"/>
      <c r="D132" s="17">
        <v>400</v>
      </c>
      <c r="E132" s="33">
        <v>0.36937041570000001</v>
      </c>
      <c r="F132" s="34">
        <f t="shared" si="1"/>
        <v>-4.9370415700000003E-2</v>
      </c>
    </row>
    <row r="133" spans="1:6" ht="25.5">
      <c r="A133" s="23" t="s">
        <v>148</v>
      </c>
      <c r="B133" s="20" t="s">
        <v>619</v>
      </c>
      <c r="C133" s="17" t="s">
        <v>201</v>
      </c>
      <c r="D133" s="17">
        <v>400</v>
      </c>
      <c r="E133" s="33">
        <v>4.4455232249999997E-2</v>
      </c>
      <c r="F133" s="34">
        <f t="shared" si="1"/>
        <v>0.27554476775000003</v>
      </c>
    </row>
    <row r="134" spans="1:6" s="1" customFormat="1" ht="38.25">
      <c r="A134" s="23" t="s">
        <v>140</v>
      </c>
      <c r="B134" s="20" t="s">
        <v>202</v>
      </c>
      <c r="C134" s="20" t="s">
        <v>203</v>
      </c>
      <c r="D134" s="17">
        <v>400</v>
      </c>
      <c r="E134" s="33">
        <v>4.1012121150000004E-2</v>
      </c>
      <c r="F134" s="34">
        <f t="shared" si="1"/>
        <v>0.27898787884999998</v>
      </c>
    </row>
    <row r="135" spans="1:6">
      <c r="A135" s="23" t="s">
        <v>148</v>
      </c>
      <c r="B135" s="20" t="s">
        <v>204</v>
      </c>
      <c r="C135" s="20"/>
      <c r="D135" s="17">
        <v>630</v>
      </c>
      <c r="E135" s="33">
        <v>0.53432057249999998</v>
      </c>
      <c r="F135" s="34">
        <f t="shared" si="1"/>
        <v>-3.0320572499999976E-2</v>
      </c>
    </row>
    <row r="136" spans="1:6">
      <c r="A136" s="23" t="s">
        <v>148</v>
      </c>
      <c r="B136" s="20" t="s">
        <v>205</v>
      </c>
      <c r="C136" s="20"/>
      <c r="D136" s="17">
        <v>320</v>
      </c>
      <c r="E136" s="33">
        <v>0.17783688780000004</v>
      </c>
      <c r="F136" s="34">
        <f t="shared" si="1"/>
        <v>7.8163112199999968E-2</v>
      </c>
    </row>
    <row r="137" spans="1:6" ht="25.5">
      <c r="A137" s="23" t="s">
        <v>140</v>
      </c>
      <c r="B137" s="20" t="s">
        <v>206</v>
      </c>
      <c r="C137" s="20" t="s">
        <v>207</v>
      </c>
      <c r="D137" s="17">
        <v>400</v>
      </c>
      <c r="E137" s="33">
        <v>8.0791425000000007E-3</v>
      </c>
      <c r="F137" s="34">
        <f t="shared" si="1"/>
        <v>0.31192085749999998</v>
      </c>
    </row>
    <row r="138" spans="1:6">
      <c r="A138" s="23" t="s">
        <v>54</v>
      </c>
      <c r="B138" s="20" t="s">
        <v>208</v>
      </c>
      <c r="C138" s="20"/>
      <c r="D138" s="17">
        <v>630</v>
      </c>
      <c r="E138" s="33">
        <v>0.46946999384999999</v>
      </c>
      <c r="F138" s="34">
        <f t="shared" ref="F138:F201" si="2">D138*0.8/1000-E138</f>
        <v>3.4530006150000014E-2</v>
      </c>
    </row>
    <row r="139" spans="1:6" ht="25.5">
      <c r="A139" s="23" t="s">
        <v>72</v>
      </c>
      <c r="B139" s="20" t="s">
        <v>209</v>
      </c>
      <c r="C139" s="20" t="s">
        <v>210</v>
      </c>
      <c r="D139" s="17">
        <v>250</v>
      </c>
      <c r="E139" s="33">
        <v>0.20047644045000002</v>
      </c>
      <c r="F139" s="34">
        <f t="shared" si="2"/>
        <v>-4.7644045000000412E-4</v>
      </c>
    </row>
    <row r="140" spans="1:6" ht="25.5">
      <c r="A140" s="24" t="s">
        <v>58</v>
      </c>
      <c r="B140" s="20" t="s">
        <v>211</v>
      </c>
      <c r="C140" s="20" t="s">
        <v>212</v>
      </c>
      <c r="D140" s="17">
        <v>320</v>
      </c>
      <c r="E140" s="33">
        <v>0.21194882280000002</v>
      </c>
      <c r="F140" s="34">
        <f t="shared" si="2"/>
        <v>4.4051177199999986E-2</v>
      </c>
    </row>
    <row r="141" spans="1:6">
      <c r="A141" s="23" t="s">
        <v>13</v>
      </c>
      <c r="B141" s="20" t="s">
        <v>213</v>
      </c>
      <c r="C141" s="20" t="s">
        <v>214</v>
      </c>
      <c r="D141" s="17">
        <v>250</v>
      </c>
      <c r="E141" s="33">
        <v>2.3297853149999999E-2</v>
      </c>
      <c r="F141" s="34">
        <f t="shared" si="2"/>
        <v>0.17670214685000002</v>
      </c>
    </row>
    <row r="142" spans="1:6" s="1" customFormat="1" ht="25.5">
      <c r="A142" s="23" t="s">
        <v>54</v>
      </c>
      <c r="B142" s="20" t="s">
        <v>215</v>
      </c>
      <c r="C142" s="20" t="s">
        <v>216</v>
      </c>
      <c r="D142" s="17">
        <v>400</v>
      </c>
      <c r="E142" s="33">
        <v>0.1119988584</v>
      </c>
      <c r="F142" s="34">
        <f t="shared" si="2"/>
        <v>0.20800114159999999</v>
      </c>
    </row>
    <row r="143" spans="1:6" ht="25.5">
      <c r="A143" s="23" t="s">
        <v>140</v>
      </c>
      <c r="B143" s="20" t="s">
        <v>217</v>
      </c>
      <c r="C143" s="20" t="s">
        <v>218</v>
      </c>
      <c r="D143" s="17">
        <v>250</v>
      </c>
      <c r="E143" s="33">
        <v>0.27316278990000004</v>
      </c>
      <c r="F143" s="34">
        <f t="shared" si="2"/>
        <v>-7.3162789900000025E-2</v>
      </c>
    </row>
    <row r="144" spans="1:6" ht="25.5">
      <c r="A144" s="23" t="s">
        <v>140</v>
      </c>
      <c r="B144" s="20" t="s">
        <v>219</v>
      </c>
      <c r="C144" s="20"/>
      <c r="D144" s="17">
        <v>630</v>
      </c>
      <c r="E144" s="33">
        <v>0.46034554994999993</v>
      </c>
      <c r="F144" s="34">
        <f t="shared" si="2"/>
        <v>4.3654450050000071E-2</v>
      </c>
    </row>
    <row r="145" spans="1:6" ht="25.5">
      <c r="A145" s="23" t="s">
        <v>72</v>
      </c>
      <c r="B145" s="20" t="s">
        <v>220</v>
      </c>
      <c r="C145" s="20"/>
      <c r="D145" s="17">
        <v>630</v>
      </c>
      <c r="E145" s="33">
        <v>0.33237392759999995</v>
      </c>
      <c r="F145" s="34">
        <f t="shared" si="2"/>
        <v>0.17162607240000005</v>
      </c>
    </row>
    <row r="146" spans="1:6">
      <c r="A146" s="23" t="s">
        <v>72</v>
      </c>
      <c r="B146" s="20" t="s">
        <v>221</v>
      </c>
      <c r="C146" s="20" t="s">
        <v>222</v>
      </c>
      <c r="D146" s="17">
        <v>400</v>
      </c>
      <c r="E146" s="33">
        <v>0.10967286330000001</v>
      </c>
      <c r="F146" s="34">
        <f t="shared" si="2"/>
        <v>0.2103271367</v>
      </c>
    </row>
    <row r="147" spans="1:6" ht="25.5">
      <c r="A147" s="23" t="s">
        <v>77</v>
      </c>
      <c r="B147" s="20" t="s">
        <v>223</v>
      </c>
      <c r="C147" s="20" t="s">
        <v>224</v>
      </c>
      <c r="D147" s="17">
        <v>400</v>
      </c>
      <c r="E147" s="33">
        <v>0.16257030075000001</v>
      </c>
      <c r="F147" s="34">
        <f t="shared" si="2"/>
        <v>0.15742969925</v>
      </c>
    </row>
    <row r="148" spans="1:6">
      <c r="A148" s="23" t="s">
        <v>13</v>
      </c>
      <c r="B148" s="20" t="s">
        <v>225</v>
      </c>
      <c r="C148" s="20"/>
      <c r="D148" s="17">
        <v>400</v>
      </c>
      <c r="E148" s="33">
        <v>6.694317629999999E-2</v>
      </c>
      <c r="F148" s="34">
        <f t="shared" si="2"/>
        <v>0.25305682370000004</v>
      </c>
    </row>
    <row r="149" spans="1:6">
      <c r="A149" s="24" t="s">
        <v>58</v>
      </c>
      <c r="B149" s="20" t="s">
        <v>226</v>
      </c>
      <c r="C149" s="17"/>
      <c r="D149" s="17">
        <v>400</v>
      </c>
      <c r="E149" s="33">
        <v>0.23627003399999999</v>
      </c>
      <c r="F149" s="34">
        <f t="shared" si="2"/>
        <v>8.3729966000000017E-2</v>
      </c>
    </row>
    <row r="150" spans="1:6">
      <c r="A150" s="23" t="s">
        <v>13</v>
      </c>
      <c r="B150" s="20" t="s">
        <v>227</v>
      </c>
      <c r="C150" s="17"/>
      <c r="D150" s="17">
        <v>160</v>
      </c>
      <c r="E150" s="33">
        <v>2.353923E-3</v>
      </c>
      <c r="F150" s="34">
        <f t="shared" si="2"/>
        <v>0.12564607699999999</v>
      </c>
    </row>
    <row r="151" spans="1:6" s="1" customFormat="1" ht="25.5">
      <c r="A151" s="23" t="s">
        <v>13</v>
      </c>
      <c r="B151" s="20" t="s">
        <v>228</v>
      </c>
      <c r="C151" s="20" t="s">
        <v>229</v>
      </c>
      <c r="D151" s="17">
        <v>400</v>
      </c>
      <c r="E151" s="33">
        <v>0.10389178799999998</v>
      </c>
      <c r="F151" s="34">
        <f t="shared" si="2"/>
        <v>0.21610821200000002</v>
      </c>
    </row>
    <row r="152" spans="1:6">
      <c r="A152" s="23" t="s">
        <v>72</v>
      </c>
      <c r="B152" s="20" t="s">
        <v>230</v>
      </c>
      <c r="C152" s="20"/>
      <c r="D152" s="17">
        <v>400</v>
      </c>
      <c r="E152" s="33">
        <v>0.35575755930000003</v>
      </c>
      <c r="F152" s="34">
        <f t="shared" si="2"/>
        <v>-3.5757559300000019E-2</v>
      </c>
    </row>
    <row r="153" spans="1:6" ht="25.5">
      <c r="A153" s="24" t="s">
        <v>77</v>
      </c>
      <c r="B153" s="20" t="s">
        <v>231</v>
      </c>
      <c r="C153" s="20" t="s">
        <v>232</v>
      </c>
      <c r="D153" s="17">
        <v>250</v>
      </c>
      <c r="E153" s="33">
        <v>0.15785647019999996</v>
      </c>
      <c r="F153" s="34">
        <f t="shared" si="2"/>
        <v>4.2143529800000051E-2</v>
      </c>
    </row>
    <row r="154" spans="1:6">
      <c r="A154" s="23" t="s">
        <v>72</v>
      </c>
      <c r="B154" s="20" t="s">
        <v>233</v>
      </c>
      <c r="C154" s="20" t="s">
        <v>234</v>
      </c>
      <c r="D154" s="17">
        <v>400</v>
      </c>
      <c r="E154" s="33">
        <v>0.25824530159999998</v>
      </c>
      <c r="F154" s="34">
        <f t="shared" si="2"/>
        <v>6.175469840000003E-2</v>
      </c>
    </row>
    <row r="155" spans="1:6">
      <c r="A155" s="23" t="s">
        <v>72</v>
      </c>
      <c r="B155" s="20" t="s">
        <v>235</v>
      </c>
      <c r="C155" s="20" t="s">
        <v>236</v>
      </c>
      <c r="D155" s="17">
        <v>400</v>
      </c>
      <c r="E155" s="33">
        <v>0.21425087970000001</v>
      </c>
      <c r="F155" s="34">
        <f t="shared" si="2"/>
        <v>0.1057491203</v>
      </c>
    </row>
    <row r="156" spans="1:6" ht="25.5">
      <c r="A156" s="23" t="s">
        <v>140</v>
      </c>
      <c r="B156" s="20" t="s">
        <v>237</v>
      </c>
      <c r="C156" s="20"/>
      <c r="D156" s="17">
        <v>400</v>
      </c>
      <c r="E156" s="33">
        <v>8.4035051100000008E-2</v>
      </c>
      <c r="F156" s="34">
        <f t="shared" si="2"/>
        <v>0.2359649489</v>
      </c>
    </row>
    <row r="157" spans="1:6" ht="25.5">
      <c r="A157" s="23" t="s">
        <v>13</v>
      </c>
      <c r="B157" s="20" t="s">
        <v>238</v>
      </c>
      <c r="C157" s="20" t="s">
        <v>239</v>
      </c>
      <c r="D157" s="17">
        <v>400</v>
      </c>
      <c r="E157" s="33">
        <v>0.46727366399999998</v>
      </c>
      <c r="F157" s="34">
        <f t="shared" si="2"/>
        <v>-0.14727366399999997</v>
      </c>
    </row>
    <row r="158" spans="1:6" s="1" customFormat="1" ht="25.5">
      <c r="A158" s="23" t="s">
        <v>140</v>
      </c>
      <c r="B158" s="20" t="s">
        <v>240</v>
      </c>
      <c r="C158" s="20" t="s">
        <v>241</v>
      </c>
      <c r="D158" s="17">
        <v>400</v>
      </c>
      <c r="E158" s="33">
        <v>6.0549682049999991E-2</v>
      </c>
      <c r="F158" s="34">
        <f t="shared" si="2"/>
        <v>0.25945031795000001</v>
      </c>
    </row>
    <row r="159" spans="1:6" s="1" customFormat="1" ht="25.5">
      <c r="A159" s="23" t="s">
        <v>72</v>
      </c>
      <c r="B159" s="20" t="s">
        <v>242</v>
      </c>
      <c r="C159" s="20" t="s">
        <v>243</v>
      </c>
      <c r="D159" s="17">
        <v>400</v>
      </c>
      <c r="E159" s="33">
        <v>0.15897358619999999</v>
      </c>
      <c r="F159" s="34">
        <f t="shared" si="2"/>
        <v>0.16102641380000002</v>
      </c>
    </row>
    <row r="160" spans="1:6" ht="25.5">
      <c r="A160" s="23" t="s">
        <v>72</v>
      </c>
      <c r="B160" s="20" t="s">
        <v>244</v>
      </c>
      <c r="C160" s="20" t="s">
        <v>245</v>
      </c>
      <c r="D160" s="17">
        <v>630</v>
      </c>
      <c r="E160" s="33">
        <v>0.38329446869999995</v>
      </c>
      <c r="F160" s="34">
        <f t="shared" si="2"/>
        <v>0.12070553130000006</v>
      </c>
    </row>
    <row r="161" spans="1:6" ht="25.5">
      <c r="A161" s="23" t="s">
        <v>13</v>
      </c>
      <c r="B161" s="20" t="s">
        <v>246</v>
      </c>
      <c r="C161" s="20"/>
      <c r="D161" s="17">
        <v>400</v>
      </c>
      <c r="E161" s="33">
        <v>0.30385954169999996</v>
      </c>
      <c r="F161" s="34">
        <f t="shared" si="2"/>
        <v>1.6140458300000049E-2</v>
      </c>
    </row>
    <row r="162" spans="1:6" s="1" customFormat="1" ht="25.5">
      <c r="A162" s="23" t="s">
        <v>13</v>
      </c>
      <c r="B162" s="20" t="s">
        <v>247</v>
      </c>
      <c r="C162" s="20"/>
      <c r="D162" s="17">
        <v>400</v>
      </c>
      <c r="E162" s="33">
        <v>0.37343392515000007</v>
      </c>
      <c r="F162" s="34">
        <f t="shared" si="2"/>
        <v>-5.3433925150000061E-2</v>
      </c>
    </row>
    <row r="163" spans="1:6" s="1" customFormat="1" ht="25.5">
      <c r="A163" s="24" t="s">
        <v>77</v>
      </c>
      <c r="B163" s="20" t="s">
        <v>248</v>
      </c>
      <c r="C163" s="20" t="s">
        <v>249</v>
      </c>
      <c r="D163" s="17">
        <v>320</v>
      </c>
      <c r="E163" s="33">
        <v>0.46304657684999995</v>
      </c>
      <c r="F163" s="34">
        <f t="shared" si="2"/>
        <v>-0.20704657684999994</v>
      </c>
    </row>
    <row r="164" spans="1:6" ht="25.5">
      <c r="A164" s="23" t="s">
        <v>54</v>
      </c>
      <c r="B164" s="20" t="s">
        <v>250</v>
      </c>
      <c r="C164" s="20" t="s">
        <v>251</v>
      </c>
      <c r="D164" s="17">
        <v>630</v>
      </c>
      <c r="E164" s="33">
        <v>0.13746511349999999</v>
      </c>
      <c r="F164" s="34">
        <f t="shared" si="2"/>
        <v>0.36653488649999999</v>
      </c>
    </row>
    <row r="165" spans="1:6" ht="25.5">
      <c r="A165" s="23" t="s">
        <v>140</v>
      </c>
      <c r="B165" s="20" t="s">
        <v>252</v>
      </c>
      <c r="C165" s="20" t="s">
        <v>253</v>
      </c>
      <c r="D165" s="17">
        <v>400</v>
      </c>
      <c r="E165" s="33">
        <v>0.19020495779999999</v>
      </c>
      <c r="F165" s="34">
        <f t="shared" si="2"/>
        <v>0.12979504220000002</v>
      </c>
    </row>
    <row r="166" spans="1:6" ht="25.5">
      <c r="A166" s="23" t="s">
        <v>140</v>
      </c>
      <c r="B166" s="20" t="s">
        <v>254</v>
      </c>
      <c r="C166" s="20" t="s">
        <v>255</v>
      </c>
      <c r="D166" s="17">
        <v>400</v>
      </c>
      <c r="E166" s="33">
        <v>0.40726458630000006</v>
      </c>
      <c r="F166" s="34">
        <f t="shared" si="2"/>
        <v>-8.7264586300000058E-2</v>
      </c>
    </row>
    <row r="167" spans="1:6" ht="25.5">
      <c r="A167" s="23" t="s">
        <v>140</v>
      </c>
      <c r="B167" s="20" t="s">
        <v>256</v>
      </c>
      <c r="C167" s="20" t="s">
        <v>257</v>
      </c>
      <c r="D167" s="17">
        <v>400</v>
      </c>
      <c r="E167" s="33">
        <v>0.40908987404999997</v>
      </c>
      <c r="F167" s="34">
        <f t="shared" si="2"/>
        <v>-8.9089874049999962E-2</v>
      </c>
    </row>
    <row r="168" spans="1:6" ht="25.5">
      <c r="A168" s="23" t="s">
        <v>140</v>
      </c>
      <c r="B168" s="20" t="s">
        <v>258</v>
      </c>
      <c r="C168" s="20" t="s">
        <v>259</v>
      </c>
      <c r="D168" s="17">
        <v>400</v>
      </c>
      <c r="E168" s="33">
        <v>0.33502707809999993</v>
      </c>
      <c r="F168" s="34">
        <f t="shared" si="2"/>
        <v>-1.5027078099999924E-2</v>
      </c>
    </row>
    <row r="169" spans="1:6" ht="25.5">
      <c r="A169" s="23" t="s">
        <v>54</v>
      </c>
      <c r="B169" s="20" t="s">
        <v>260</v>
      </c>
      <c r="C169" s="20"/>
      <c r="D169" s="17">
        <v>400</v>
      </c>
      <c r="E169" s="33">
        <v>7.7954748300000015E-2</v>
      </c>
      <c r="F169" s="34">
        <f t="shared" si="2"/>
        <v>0.24204525169999999</v>
      </c>
    </row>
    <row r="170" spans="1:6">
      <c r="A170" s="23" t="s">
        <v>54</v>
      </c>
      <c r="B170" s="20" t="s">
        <v>261</v>
      </c>
      <c r="C170" s="20"/>
      <c r="D170" s="17">
        <v>630</v>
      </c>
      <c r="E170" s="33">
        <v>0.23491353599999998</v>
      </c>
      <c r="F170" s="34">
        <f t="shared" si="2"/>
        <v>0.26908646400000003</v>
      </c>
    </row>
    <row r="171" spans="1:6">
      <c r="A171" s="23" t="s">
        <v>54</v>
      </c>
      <c r="B171" s="20" t="s">
        <v>262</v>
      </c>
      <c r="C171" s="20" t="s">
        <v>263</v>
      </c>
      <c r="D171" s="17">
        <v>400</v>
      </c>
      <c r="E171" s="33">
        <v>0.37300902210000003</v>
      </c>
      <c r="F171" s="34">
        <f t="shared" si="2"/>
        <v>-5.3009022100000025E-2</v>
      </c>
    </row>
    <row r="172" spans="1:6" ht="25.5">
      <c r="A172" s="23" t="s">
        <v>54</v>
      </c>
      <c r="B172" s="20" t="s">
        <v>264</v>
      </c>
      <c r="C172" s="20" t="s">
        <v>265</v>
      </c>
      <c r="D172" s="17">
        <v>250</v>
      </c>
      <c r="E172" s="33">
        <v>9.6452992349999989E-2</v>
      </c>
      <c r="F172" s="34">
        <f t="shared" si="2"/>
        <v>0.10354700765000002</v>
      </c>
    </row>
    <row r="173" spans="1:6" s="1" customFormat="1" ht="25.5">
      <c r="A173" s="23" t="s">
        <v>54</v>
      </c>
      <c r="B173" s="20" t="s">
        <v>266</v>
      </c>
      <c r="C173" s="20" t="s">
        <v>265</v>
      </c>
      <c r="D173" s="17">
        <v>250</v>
      </c>
      <c r="E173" s="33">
        <v>6.1150131900000002E-2</v>
      </c>
      <c r="F173" s="34">
        <f t="shared" si="2"/>
        <v>0.1388498681</v>
      </c>
    </row>
    <row r="174" spans="1:6" ht="25.5">
      <c r="A174" s="23" t="s">
        <v>54</v>
      </c>
      <c r="B174" s="20" t="s">
        <v>267</v>
      </c>
      <c r="C174" s="20" t="s">
        <v>268</v>
      </c>
      <c r="D174" s="17">
        <v>315</v>
      </c>
      <c r="E174" s="33">
        <v>6.6356690400000001E-2</v>
      </c>
      <c r="F174" s="34">
        <f t="shared" si="2"/>
        <v>0.1856433096</v>
      </c>
    </row>
    <row r="175" spans="1:6" ht="25.5">
      <c r="A175" s="23" t="s">
        <v>5</v>
      </c>
      <c r="B175" s="20" t="s">
        <v>269</v>
      </c>
      <c r="C175" s="20" t="s">
        <v>270</v>
      </c>
      <c r="D175" s="17">
        <v>400</v>
      </c>
      <c r="E175" s="33">
        <v>3.1275258300000004E-2</v>
      </c>
      <c r="F175" s="34">
        <f t="shared" si="2"/>
        <v>0.28872474170000001</v>
      </c>
    </row>
    <row r="176" spans="1:6">
      <c r="A176" s="23" t="s">
        <v>5</v>
      </c>
      <c r="B176" s="20" t="s">
        <v>271</v>
      </c>
      <c r="C176" s="20"/>
      <c r="D176" s="17">
        <v>400</v>
      </c>
      <c r="E176" s="33">
        <v>0.21133241414999998</v>
      </c>
      <c r="F176" s="34">
        <f t="shared" si="2"/>
        <v>0.10866758585000003</v>
      </c>
    </row>
    <row r="177" spans="1:6" ht="25.5">
      <c r="A177" s="23" t="s">
        <v>5</v>
      </c>
      <c r="B177" s="25" t="s">
        <v>272</v>
      </c>
      <c r="C177" s="20" t="s">
        <v>273</v>
      </c>
      <c r="D177" s="17">
        <v>630</v>
      </c>
      <c r="E177" s="33">
        <v>7.0019234999999999E-2</v>
      </c>
      <c r="F177" s="34">
        <f t="shared" si="2"/>
        <v>0.43398076499999999</v>
      </c>
    </row>
    <row r="178" spans="1:6" s="1" customFormat="1" ht="25.5">
      <c r="A178" s="26" t="s">
        <v>61</v>
      </c>
      <c r="B178" s="20" t="s">
        <v>274</v>
      </c>
      <c r="C178" s="20" t="s">
        <v>275</v>
      </c>
      <c r="D178" s="17">
        <v>630</v>
      </c>
      <c r="E178" s="33">
        <v>0.14670924839999996</v>
      </c>
      <c r="F178" s="34">
        <f t="shared" si="2"/>
        <v>0.35729075160000001</v>
      </c>
    </row>
    <row r="179" spans="1:6" ht="25.5">
      <c r="A179" s="23" t="s">
        <v>5</v>
      </c>
      <c r="B179" s="20" t="s">
        <v>276</v>
      </c>
      <c r="C179" s="20" t="s">
        <v>277</v>
      </c>
      <c r="D179" s="17">
        <v>100</v>
      </c>
      <c r="E179" s="33">
        <v>4.746346605E-2</v>
      </c>
      <c r="F179" s="34">
        <f t="shared" si="2"/>
        <v>3.2536533950000002E-2</v>
      </c>
    </row>
    <row r="180" spans="1:6">
      <c r="A180" s="23" t="s">
        <v>5</v>
      </c>
      <c r="B180" s="20" t="s">
        <v>278</v>
      </c>
      <c r="C180" s="20" t="s">
        <v>273</v>
      </c>
      <c r="D180" s="17">
        <v>400</v>
      </c>
      <c r="E180" s="33">
        <v>0.11573521245</v>
      </c>
      <c r="F180" s="34">
        <f t="shared" si="2"/>
        <v>0.20426478754999999</v>
      </c>
    </row>
    <row r="181" spans="1:6" ht="25.5">
      <c r="A181" s="23" t="s">
        <v>72</v>
      </c>
      <c r="B181" s="20" t="s">
        <v>279</v>
      </c>
      <c r="C181" s="20" t="s">
        <v>280</v>
      </c>
      <c r="D181" s="17">
        <v>400</v>
      </c>
      <c r="E181" s="33">
        <v>0.1212310242</v>
      </c>
      <c r="F181" s="34">
        <f t="shared" si="2"/>
        <v>0.19876897580000003</v>
      </c>
    </row>
    <row r="182" spans="1:6">
      <c r="A182" s="24" t="s">
        <v>77</v>
      </c>
      <c r="B182" s="20" t="s">
        <v>281</v>
      </c>
      <c r="C182" s="20" t="s">
        <v>282</v>
      </c>
      <c r="D182" s="17">
        <v>400</v>
      </c>
      <c r="E182" s="33">
        <v>0.14769669915000003</v>
      </c>
      <c r="F182" s="34">
        <f t="shared" si="2"/>
        <v>0.17230330084999998</v>
      </c>
    </row>
    <row r="183" spans="1:6" s="1" customFormat="1">
      <c r="A183" s="24" t="s">
        <v>77</v>
      </c>
      <c r="B183" s="20" t="s">
        <v>283</v>
      </c>
      <c r="C183" s="20" t="s">
        <v>284</v>
      </c>
      <c r="D183" s="17">
        <v>400</v>
      </c>
      <c r="E183" s="33">
        <v>0.27430783380000001</v>
      </c>
      <c r="F183" s="34">
        <f t="shared" si="2"/>
        <v>4.5692166199999995E-2</v>
      </c>
    </row>
    <row r="184" spans="1:6" ht="25.5">
      <c r="A184" s="23" t="s">
        <v>72</v>
      </c>
      <c r="B184" s="20" t="s">
        <v>285</v>
      </c>
      <c r="C184" s="20" t="s">
        <v>286</v>
      </c>
      <c r="D184" s="17">
        <v>400</v>
      </c>
      <c r="E184" s="33">
        <v>0.19474324155</v>
      </c>
      <c r="F184" s="34">
        <f t="shared" si="2"/>
        <v>0.12525675845000001</v>
      </c>
    </row>
    <row r="185" spans="1:6" s="1" customFormat="1">
      <c r="A185" s="23" t="s">
        <v>72</v>
      </c>
      <c r="B185" s="20" t="s">
        <v>287</v>
      </c>
      <c r="C185" s="20" t="s">
        <v>288</v>
      </c>
      <c r="D185" s="17">
        <v>400</v>
      </c>
      <c r="E185" s="33">
        <v>0.13958962874999997</v>
      </c>
      <c r="F185" s="34">
        <f t="shared" si="2"/>
        <v>0.18041037125000003</v>
      </c>
    </row>
    <row r="186" spans="1:6">
      <c r="A186" s="23" t="s">
        <v>72</v>
      </c>
      <c r="B186" s="20" t="s">
        <v>289</v>
      </c>
      <c r="C186" s="20" t="s">
        <v>290</v>
      </c>
      <c r="D186" s="17">
        <v>250</v>
      </c>
      <c r="E186" s="33">
        <v>9.5501448900000008E-2</v>
      </c>
      <c r="F186" s="34">
        <f t="shared" si="2"/>
        <v>0.1044985511</v>
      </c>
    </row>
    <row r="187" spans="1:6" ht="25.5">
      <c r="A187" s="23" t="s">
        <v>72</v>
      </c>
      <c r="B187" s="20" t="s">
        <v>291</v>
      </c>
      <c r="C187" s="20" t="s">
        <v>292</v>
      </c>
      <c r="D187" s="17">
        <v>630</v>
      </c>
      <c r="E187" s="33">
        <v>0.57058694549999989</v>
      </c>
      <c r="F187" s="34">
        <f t="shared" si="2"/>
        <v>-6.6586945499999883E-2</v>
      </c>
    </row>
    <row r="188" spans="1:6">
      <c r="A188" s="23" t="s">
        <v>74</v>
      </c>
      <c r="B188" s="20" t="s">
        <v>293</v>
      </c>
      <c r="C188" s="20" t="s">
        <v>294</v>
      </c>
      <c r="D188" s="17">
        <v>400</v>
      </c>
      <c r="E188" s="33">
        <v>0.12407568029999999</v>
      </c>
      <c r="F188" s="34">
        <f t="shared" si="2"/>
        <v>0.19592431970000002</v>
      </c>
    </row>
    <row r="189" spans="1:6" s="1" customFormat="1" ht="25.5">
      <c r="A189" s="23" t="s">
        <v>72</v>
      </c>
      <c r="B189" s="20" t="s">
        <v>295</v>
      </c>
      <c r="C189" s="20" t="s">
        <v>296</v>
      </c>
      <c r="D189" s="17">
        <v>250</v>
      </c>
      <c r="E189" s="33">
        <v>0.27318273839999996</v>
      </c>
      <c r="F189" s="34">
        <f t="shared" si="2"/>
        <v>-7.3182738399999947E-2</v>
      </c>
    </row>
    <row r="190" spans="1:6" ht="25.5">
      <c r="A190" s="23" t="s">
        <v>72</v>
      </c>
      <c r="B190" s="20" t="s">
        <v>297</v>
      </c>
      <c r="C190" s="20" t="s">
        <v>298</v>
      </c>
      <c r="D190" s="17">
        <v>400</v>
      </c>
      <c r="E190" s="33">
        <v>0.39980584215000003</v>
      </c>
      <c r="F190" s="34">
        <f t="shared" si="2"/>
        <v>-7.9805842150000028E-2</v>
      </c>
    </row>
    <row r="191" spans="1:6" s="1" customFormat="1" ht="25.5">
      <c r="A191" s="26" t="s">
        <v>58</v>
      </c>
      <c r="B191" s="36" t="s">
        <v>299</v>
      </c>
      <c r="C191" s="20" t="s">
        <v>300</v>
      </c>
      <c r="D191" s="17">
        <v>250</v>
      </c>
      <c r="E191" s="33">
        <v>1.8671796000000001E-2</v>
      </c>
      <c r="F191" s="34">
        <f t="shared" si="2"/>
        <v>0.18132820400000002</v>
      </c>
    </row>
    <row r="192" spans="1:6" ht="25.5">
      <c r="A192" s="26" t="s">
        <v>58</v>
      </c>
      <c r="B192" s="20" t="s">
        <v>301</v>
      </c>
      <c r="C192" s="20" t="s">
        <v>302</v>
      </c>
      <c r="D192" s="17">
        <v>400</v>
      </c>
      <c r="E192" s="33">
        <v>0.27803221875</v>
      </c>
      <c r="F192" s="34">
        <f t="shared" si="2"/>
        <v>4.1967781250000002E-2</v>
      </c>
    </row>
    <row r="193" spans="1:6">
      <c r="A193" s="23" t="s">
        <v>72</v>
      </c>
      <c r="B193" s="20" t="s">
        <v>303</v>
      </c>
      <c r="C193" s="20" t="s">
        <v>304</v>
      </c>
      <c r="D193" s="17">
        <v>400</v>
      </c>
      <c r="E193" s="33">
        <v>0.24796583954999998</v>
      </c>
      <c r="F193" s="34">
        <f t="shared" si="2"/>
        <v>7.2034160450000023E-2</v>
      </c>
    </row>
    <row r="194" spans="1:6">
      <c r="A194" s="23" t="s">
        <v>72</v>
      </c>
      <c r="B194" s="20" t="s">
        <v>305</v>
      </c>
      <c r="C194" s="20"/>
      <c r="D194" s="17">
        <v>400</v>
      </c>
      <c r="E194" s="33">
        <v>0.15272372114999999</v>
      </c>
      <c r="F194" s="34">
        <f t="shared" si="2"/>
        <v>0.16727627885000002</v>
      </c>
    </row>
    <row r="195" spans="1:6">
      <c r="A195" s="23" t="s">
        <v>77</v>
      </c>
      <c r="B195" s="20" t="s">
        <v>306</v>
      </c>
      <c r="C195" s="17"/>
      <c r="D195" s="17">
        <v>400</v>
      </c>
      <c r="E195" s="33">
        <v>0.13474214325</v>
      </c>
      <c r="F195" s="34">
        <f t="shared" si="2"/>
        <v>0.18525785675000001</v>
      </c>
    </row>
    <row r="196" spans="1:6">
      <c r="A196" s="23" t="s">
        <v>77</v>
      </c>
      <c r="B196" s="20" t="s">
        <v>307</v>
      </c>
      <c r="C196" s="20"/>
      <c r="D196" s="17">
        <v>630</v>
      </c>
      <c r="E196" s="33">
        <v>0.31013135010000004</v>
      </c>
      <c r="F196" s="34">
        <f t="shared" si="2"/>
        <v>0.19386864989999997</v>
      </c>
    </row>
    <row r="197" spans="1:6" ht="25.5">
      <c r="A197" s="23" t="s">
        <v>77</v>
      </c>
      <c r="B197" s="20" t="s">
        <v>308</v>
      </c>
      <c r="C197" s="20"/>
      <c r="D197" s="17">
        <v>400</v>
      </c>
      <c r="E197" s="33">
        <v>0.27252044819999999</v>
      </c>
      <c r="F197" s="34">
        <f t="shared" si="2"/>
        <v>4.7479551800000019E-2</v>
      </c>
    </row>
    <row r="198" spans="1:6" s="1" customFormat="1">
      <c r="A198" s="23" t="s">
        <v>77</v>
      </c>
      <c r="B198" s="20" t="s">
        <v>309</v>
      </c>
      <c r="C198" s="20"/>
      <c r="D198" s="17">
        <v>400</v>
      </c>
      <c r="E198" s="33">
        <v>0.33428898359999998</v>
      </c>
      <c r="F198" s="34">
        <f t="shared" si="2"/>
        <v>-1.4288983599999971E-2</v>
      </c>
    </row>
    <row r="199" spans="1:6">
      <c r="A199" s="23" t="s">
        <v>72</v>
      </c>
      <c r="B199" s="20" t="s">
        <v>310</v>
      </c>
      <c r="C199" s="20" t="s">
        <v>311</v>
      </c>
      <c r="D199" s="17">
        <v>630</v>
      </c>
      <c r="E199" s="33">
        <v>0.79251600285000001</v>
      </c>
      <c r="F199" s="34">
        <f t="shared" si="2"/>
        <v>-0.28851600285000001</v>
      </c>
    </row>
    <row r="200" spans="1:6" ht="25.5">
      <c r="A200" s="23" t="s">
        <v>77</v>
      </c>
      <c r="B200" s="20" t="s">
        <v>620</v>
      </c>
      <c r="C200" s="20"/>
      <c r="D200" s="17">
        <v>400</v>
      </c>
      <c r="E200" s="33">
        <v>0.51631106669999993</v>
      </c>
      <c r="F200" s="34">
        <f t="shared" si="2"/>
        <v>-0.19631106669999993</v>
      </c>
    </row>
    <row r="201" spans="1:6" s="1" customFormat="1" ht="25.5">
      <c r="A201" s="23" t="s">
        <v>77</v>
      </c>
      <c r="B201" s="20" t="s">
        <v>312</v>
      </c>
      <c r="C201" s="20" t="s">
        <v>313</v>
      </c>
      <c r="D201" s="17">
        <v>400</v>
      </c>
      <c r="E201" s="33">
        <v>0.38228706945000002</v>
      </c>
      <c r="F201" s="34">
        <f t="shared" si="2"/>
        <v>-6.228706945000001E-2</v>
      </c>
    </row>
    <row r="202" spans="1:6">
      <c r="A202" s="23" t="s">
        <v>77</v>
      </c>
      <c r="B202" s="20" t="s">
        <v>314</v>
      </c>
      <c r="C202" s="20"/>
      <c r="D202" s="17">
        <v>400</v>
      </c>
      <c r="E202" s="33">
        <v>0.38456518815000001</v>
      </c>
      <c r="F202" s="34">
        <f t="shared" ref="F202:F265" si="3">D202*0.8/1000-E202</f>
        <v>-6.4565188150000008E-2</v>
      </c>
    </row>
    <row r="203" spans="1:6" s="1" customFormat="1" ht="25.5">
      <c r="A203" s="24" t="s">
        <v>77</v>
      </c>
      <c r="B203" s="20" t="s">
        <v>315</v>
      </c>
      <c r="C203" s="20" t="s">
        <v>316</v>
      </c>
      <c r="D203" s="17">
        <v>400</v>
      </c>
      <c r="E203" s="33">
        <v>0.34985679299999989</v>
      </c>
      <c r="F203" s="34">
        <f t="shared" si="3"/>
        <v>-2.9856792999999882E-2</v>
      </c>
    </row>
    <row r="204" spans="1:6">
      <c r="A204" s="23" t="s">
        <v>77</v>
      </c>
      <c r="B204" s="20" t="s">
        <v>317</v>
      </c>
      <c r="C204" s="20" t="s">
        <v>318</v>
      </c>
      <c r="D204" s="17">
        <v>250</v>
      </c>
      <c r="E204" s="33">
        <v>0.23205092625000001</v>
      </c>
      <c r="F204" s="34">
        <f t="shared" si="3"/>
        <v>-3.205092625E-2</v>
      </c>
    </row>
    <row r="205" spans="1:6">
      <c r="A205" s="23" t="s">
        <v>72</v>
      </c>
      <c r="B205" s="20" t="s">
        <v>319</v>
      </c>
      <c r="C205" s="20" t="s">
        <v>320</v>
      </c>
      <c r="D205" s="17">
        <v>400</v>
      </c>
      <c r="E205" s="33">
        <v>0.12743500769999999</v>
      </c>
      <c r="F205" s="34">
        <f t="shared" si="3"/>
        <v>0.19256499230000002</v>
      </c>
    </row>
    <row r="206" spans="1:6" ht="25.5">
      <c r="A206" s="23" t="s">
        <v>72</v>
      </c>
      <c r="B206" s="20" t="s">
        <v>321</v>
      </c>
      <c r="C206" s="20" t="s">
        <v>322</v>
      </c>
      <c r="D206" s="17">
        <v>400</v>
      </c>
      <c r="E206" s="33">
        <v>0.15805795005000003</v>
      </c>
      <c r="F206" s="34">
        <f t="shared" si="3"/>
        <v>0.16194204994999997</v>
      </c>
    </row>
    <row r="207" spans="1:6">
      <c r="A207" s="24" t="s">
        <v>77</v>
      </c>
      <c r="B207" s="20" t="s">
        <v>323</v>
      </c>
      <c r="C207" s="20" t="s">
        <v>324</v>
      </c>
      <c r="D207" s="17">
        <v>400</v>
      </c>
      <c r="E207" s="33">
        <v>0.13298667524999999</v>
      </c>
      <c r="F207" s="34">
        <f t="shared" si="3"/>
        <v>0.18701332475000002</v>
      </c>
    </row>
    <row r="208" spans="1:6" ht="25.5">
      <c r="A208" s="24" t="s">
        <v>77</v>
      </c>
      <c r="B208" s="20" t="s">
        <v>325</v>
      </c>
      <c r="C208" s="20"/>
      <c r="D208" s="17">
        <v>400</v>
      </c>
      <c r="E208" s="33">
        <v>0.14065886834999997</v>
      </c>
      <c r="F208" s="34">
        <f t="shared" si="3"/>
        <v>0.17934113165000004</v>
      </c>
    </row>
    <row r="209" spans="1:6">
      <c r="A209" s="23"/>
      <c r="B209" s="20" t="s">
        <v>326</v>
      </c>
      <c r="C209" s="20"/>
      <c r="D209" s="17">
        <v>400</v>
      </c>
      <c r="E209" s="33">
        <v>0.12946576500000001</v>
      </c>
      <c r="F209" s="34">
        <f t="shared" si="3"/>
        <v>0.190534235</v>
      </c>
    </row>
    <row r="210" spans="1:6" ht="25.5">
      <c r="A210" s="24" t="s">
        <v>77</v>
      </c>
      <c r="B210" s="20" t="s">
        <v>327</v>
      </c>
      <c r="C210" s="20" t="s">
        <v>328</v>
      </c>
      <c r="D210" s="17">
        <v>400</v>
      </c>
      <c r="E210" s="33">
        <v>0.17664795720000001</v>
      </c>
      <c r="F210" s="34">
        <f t="shared" si="3"/>
        <v>0.1433520428</v>
      </c>
    </row>
    <row r="211" spans="1:6" ht="25.5">
      <c r="A211" s="23" t="s">
        <v>72</v>
      </c>
      <c r="B211" s="20" t="s">
        <v>329</v>
      </c>
      <c r="C211" s="20" t="s">
        <v>330</v>
      </c>
      <c r="D211" s="17">
        <v>400</v>
      </c>
      <c r="E211" s="33">
        <v>0.1568430864</v>
      </c>
      <c r="F211" s="34">
        <f t="shared" si="3"/>
        <v>0.16315691360000001</v>
      </c>
    </row>
    <row r="212" spans="1:6">
      <c r="A212" s="23" t="s">
        <v>72</v>
      </c>
      <c r="B212" s="20" t="s">
        <v>331</v>
      </c>
      <c r="C212" s="20" t="s">
        <v>332</v>
      </c>
      <c r="D212" s="17">
        <v>630</v>
      </c>
      <c r="E212" s="33">
        <v>0.27940068584999994</v>
      </c>
      <c r="F212" s="34">
        <f t="shared" si="3"/>
        <v>0.22459931415000006</v>
      </c>
    </row>
    <row r="213" spans="1:6">
      <c r="A213" s="23" t="s">
        <v>72</v>
      </c>
      <c r="B213" s="20" t="s">
        <v>621</v>
      </c>
      <c r="C213" s="20" t="s">
        <v>333</v>
      </c>
      <c r="D213" s="17">
        <v>400</v>
      </c>
      <c r="E213" s="33">
        <v>0.34459437869999993</v>
      </c>
      <c r="F213" s="34">
        <f t="shared" si="3"/>
        <v>-2.4594378699999919E-2</v>
      </c>
    </row>
    <row r="214" spans="1:6">
      <c r="A214" s="24" t="s">
        <v>77</v>
      </c>
      <c r="B214" s="20" t="s">
        <v>334</v>
      </c>
      <c r="C214" s="20"/>
      <c r="D214" s="17">
        <v>400</v>
      </c>
      <c r="E214" s="33">
        <v>0.33556568760000005</v>
      </c>
      <c r="F214" s="34">
        <f t="shared" si="3"/>
        <v>-1.5565687600000044E-2</v>
      </c>
    </row>
    <row r="215" spans="1:6">
      <c r="A215" s="24" t="s">
        <v>77</v>
      </c>
      <c r="B215" s="20" t="s">
        <v>335</v>
      </c>
      <c r="C215" s="20"/>
      <c r="D215" s="17">
        <v>400</v>
      </c>
      <c r="E215" s="33">
        <v>0.18687355830000002</v>
      </c>
      <c r="F215" s="34">
        <f t="shared" si="3"/>
        <v>0.13312644169999999</v>
      </c>
    </row>
    <row r="216" spans="1:6" ht="25.5">
      <c r="A216" s="26" t="s">
        <v>72</v>
      </c>
      <c r="B216" s="20" t="s">
        <v>336</v>
      </c>
      <c r="C216" s="20" t="s">
        <v>337</v>
      </c>
      <c r="D216" s="17">
        <v>630</v>
      </c>
      <c r="E216" s="33">
        <v>0.16883014004999997</v>
      </c>
      <c r="F216" s="34">
        <f t="shared" si="3"/>
        <v>0.33516985995000004</v>
      </c>
    </row>
    <row r="217" spans="1:6">
      <c r="A217" s="24" t="s">
        <v>77</v>
      </c>
      <c r="B217" s="20" t="s">
        <v>338</v>
      </c>
      <c r="C217" s="20"/>
      <c r="D217" s="17">
        <v>320</v>
      </c>
      <c r="E217" s="33">
        <v>0.18681770250000002</v>
      </c>
      <c r="F217" s="34">
        <f t="shared" si="3"/>
        <v>6.918229749999999E-2</v>
      </c>
    </row>
    <row r="218" spans="1:6">
      <c r="A218" s="24" t="s">
        <v>72</v>
      </c>
      <c r="B218" s="20" t="s">
        <v>339</v>
      </c>
      <c r="C218" s="20"/>
      <c r="D218" s="17">
        <v>400</v>
      </c>
      <c r="E218" s="33">
        <v>0.19520604675000003</v>
      </c>
      <c r="F218" s="34">
        <f t="shared" si="3"/>
        <v>0.12479395324999998</v>
      </c>
    </row>
    <row r="219" spans="1:6" ht="25.5">
      <c r="A219" s="26" t="s">
        <v>72</v>
      </c>
      <c r="B219" s="20" t="s">
        <v>340</v>
      </c>
      <c r="C219" s="20" t="s">
        <v>341</v>
      </c>
      <c r="D219" s="17">
        <v>630</v>
      </c>
      <c r="E219" s="33">
        <v>0.27584586314999998</v>
      </c>
      <c r="F219" s="34">
        <f t="shared" si="3"/>
        <v>0.22815413685000002</v>
      </c>
    </row>
    <row r="220" spans="1:6">
      <c r="A220" s="24" t="s">
        <v>77</v>
      </c>
      <c r="B220" s="20" t="s">
        <v>342</v>
      </c>
      <c r="C220" s="20" t="s">
        <v>343</v>
      </c>
      <c r="D220" s="17">
        <v>400</v>
      </c>
      <c r="E220" s="33">
        <v>0.22143433455</v>
      </c>
      <c r="F220" s="34">
        <f t="shared" si="3"/>
        <v>9.8565665450000006E-2</v>
      </c>
    </row>
    <row r="221" spans="1:6" ht="25.5">
      <c r="A221" s="24" t="s">
        <v>72</v>
      </c>
      <c r="B221" s="20" t="s">
        <v>344</v>
      </c>
      <c r="C221" s="20"/>
      <c r="D221" s="17">
        <v>630</v>
      </c>
      <c r="E221" s="33">
        <v>0.30669222869999996</v>
      </c>
      <c r="F221" s="34">
        <f t="shared" si="3"/>
        <v>0.19730777130000005</v>
      </c>
    </row>
    <row r="222" spans="1:6" ht="25.5">
      <c r="A222" s="24" t="s">
        <v>77</v>
      </c>
      <c r="B222" s="20" t="s">
        <v>345</v>
      </c>
      <c r="C222" s="20"/>
      <c r="D222" s="17">
        <v>630</v>
      </c>
      <c r="E222" s="33">
        <v>0.14027785200000001</v>
      </c>
      <c r="F222" s="34">
        <f t="shared" si="3"/>
        <v>0.36372214800000002</v>
      </c>
    </row>
    <row r="223" spans="1:6" ht="25.5">
      <c r="A223" s="24" t="s">
        <v>72</v>
      </c>
      <c r="B223" s="20" t="s">
        <v>622</v>
      </c>
      <c r="C223" s="20" t="s">
        <v>346</v>
      </c>
      <c r="D223" s="17">
        <v>250</v>
      </c>
      <c r="E223" s="33">
        <v>1.3824310500000001E-2</v>
      </c>
      <c r="F223" s="34">
        <f t="shared" si="3"/>
        <v>0.18617568950000002</v>
      </c>
    </row>
    <row r="224" spans="1:6">
      <c r="A224" s="24" t="s">
        <v>72</v>
      </c>
      <c r="B224" s="20" t="s">
        <v>347</v>
      </c>
      <c r="C224" s="20"/>
      <c r="D224" s="17">
        <v>160</v>
      </c>
      <c r="E224" s="33">
        <v>3.2117084999999995E-3</v>
      </c>
      <c r="F224" s="34">
        <f t="shared" si="3"/>
        <v>0.12478829150000001</v>
      </c>
    </row>
    <row r="225" spans="1:6" s="1" customFormat="1" ht="25.5">
      <c r="A225" s="24" t="s">
        <v>77</v>
      </c>
      <c r="B225" s="20" t="s">
        <v>348</v>
      </c>
      <c r="C225" s="20" t="s">
        <v>349</v>
      </c>
      <c r="D225" s="17">
        <v>400</v>
      </c>
      <c r="E225" s="33">
        <v>0.18295567289999998</v>
      </c>
      <c r="F225" s="34">
        <f t="shared" si="3"/>
        <v>0.13704432710000003</v>
      </c>
    </row>
    <row r="226" spans="1:6" ht="25.5">
      <c r="A226" s="24" t="s">
        <v>77</v>
      </c>
      <c r="B226" s="20" t="s">
        <v>350</v>
      </c>
      <c r="C226" s="20" t="s">
        <v>351</v>
      </c>
      <c r="D226" s="17">
        <v>400</v>
      </c>
      <c r="E226" s="33">
        <v>8.7093156150000003E-2</v>
      </c>
      <c r="F226" s="34">
        <f t="shared" si="3"/>
        <v>0.23290684384999999</v>
      </c>
    </row>
    <row r="227" spans="1:6" ht="25.5">
      <c r="A227" s="24" t="s">
        <v>74</v>
      </c>
      <c r="B227" s="20" t="s">
        <v>352</v>
      </c>
      <c r="C227" s="37"/>
      <c r="D227" s="17">
        <v>1000</v>
      </c>
      <c r="E227" s="33">
        <v>0.30307357079999997</v>
      </c>
      <c r="F227" s="34">
        <f t="shared" si="3"/>
        <v>0.49692642920000007</v>
      </c>
    </row>
    <row r="228" spans="1:6" ht="25.5">
      <c r="A228" s="24" t="s">
        <v>58</v>
      </c>
      <c r="B228" s="20" t="s">
        <v>353</v>
      </c>
      <c r="C228" s="20" t="s">
        <v>354</v>
      </c>
      <c r="D228" s="17">
        <v>400</v>
      </c>
      <c r="E228" s="33">
        <v>0.29129996609999992</v>
      </c>
      <c r="F228" s="34">
        <f t="shared" si="3"/>
        <v>2.8700033900000088E-2</v>
      </c>
    </row>
    <row r="229" spans="1:6" ht="25.5">
      <c r="A229" s="24" t="s">
        <v>58</v>
      </c>
      <c r="B229" s="20" t="s">
        <v>355</v>
      </c>
      <c r="C229" s="17" t="s">
        <v>356</v>
      </c>
      <c r="D229" s="17">
        <v>400</v>
      </c>
      <c r="E229" s="33">
        <v>0.23995053224999999</v>
      </c>
      <c r="F229" s="34">
        <f t="shared" si="3"/>
        <v>8.004946775000002E-2</v>
      </c>
    </row>
    <row r="230" spans="1:6" ht="25.5">
      <c r="A230" s="26" t="s">
        <v>77</v>
      </c>
      <c r="B230" s="20" t="s">
        <v>357</v>
      </c>
      <c r="C230" s="37"/>
      <c r="D230" s="17">
        <v>400</v>
      </c>
      <c r="E230" s="33">
        <v>0.17132769225</v>
      </c>
      <c r="F230" s="34">
        <f t="shared" si="3"/>
        <v>0.14867230775000001</v>
      </c>
    </row>
    <row r="231" spans="1:6">
      <c r="A231" s="26" t="s">
        <v>77</v>
      </c>
      <c r="B231" s="20" t="s">
        <v>358</v>
      </c>
      <c r="C231" s="17"/>
      <c r="D231" s="17">
        <v>400</v>
      </c>
      <c r="E231" s="33">
        <v>0.1463222475</v>
      </c>
      <c r="F231" s="34">
        <f t="shared" si="3"/>
        <v>0.1736777525</v>
      </c>
    </row>
    <row r="232" spans="1:6" ht="25.5">
      <c r="A232" s="26" t="s">
        <v>77</v>
      </c>
      <c r="B232" s="20" t="s">
        <v>359</v>
      </c>
      <c r="C232" s="17" t="s">
        <v>360</v>
      </c>
      <c r="D232" s="17">
        <v>400</v>
      </c>
      <c r="E232" s="33">
        <v>0.1580599449</v>
      </c>
      <c r="F232" s="34">
        <f t="shared" si="3"/>
        <v>0.16194005510000001</v>
      </c>
    </row>
    <row r="233" spans="1:6">
      <c r="A233" s="26" t="s">
        <v>77</v>
      </c>
      <c r="B233" s="20" t="s">
        <v>361</v>
      </c>
      <c r="C233" s="17" t="s">
        <v>362</v>
      </c>
      <c r="D233" s="17">
        <v>400</v>
      </c>
      <c r="E233" s="33">
        <v>0.36765683954999995</v>
      </c>
      <c r="F233" s="34">
        <f t="shared" si="3"/>
        <v>-4.7656839549999941E-2</v>
      </c>
    </row>
    <row r="234" spans="1:6">
      <c r="A234" s="26" t="s">
        <v>77</v>
      </c>
      <c r="B234" s="20" t="s">
        <v>363</v>
      </c>
      <c r="C234" s="17" t="s">
        <v>364</v>
      </c>
      <c r="D234" s="17">
        <v>630</v>
      </c>
      <c r="E234" s="33">
        <v>7.3729655999999991E-2</v>
      </c>
      <c r="F234" s="34">
        <f t="shared" si="3"/>
        <v>0.43027034400000003</v>
      </c>
    </row>
    <row r="235" spans="1:6">
      <c r="A235" s="23" t="s">
        <v>72</v>
      </c>
      <c r="B235" s="20" t="s">
        <v>365</v>
      </c>
      <c r="C235" s="17" t="s">
        <v>366</v>
      </c>
      <c r="D235" s="17">
        <v>630</v>
      </c>
      <c r="E235" s="33">
        <v>0.47352951360000006</v>
      </c>
      <c r="F235" s="34">
        <f t="shared" si="3"/>
        <v>3.0470486399999941E-2</v>
      </c>
    </row>
    <row r="236" spans="1:6" ht="25.5">
      <c r="A236" s="23" t="s">
        <v>132</v>
      </c>
      <c r="B236" s="20" t="s">
        <v>367</v>
      </c>
      <c r="C236" s="17" t="s">
        <v>368</v>
      </c>
      <c r="D236" s="17">
        <v>250</v>
      </c>
      <c r="E236" s="33">
        <v>0.29781514619999994</v>
      </c>
      <c r="F236" s="34">
        <f t="shared" si="3"/>
        <v>-9.7815146199999925E-2</v>
      </c>
    </row>
    <row r="237" spans="1:6">
      <c r="A237" s="26" t="s">
        <v>54</v>
      </c>
      <c r="B237" s="20" t="s">
        <v>369</v>
      </c>
      <c r="C237" s="17" t="s">
        <v>370</v>
      </c>
      <c r="D237" s="17">
        <v>400</v>
      </c>
      <c r="E237" s="33">
        <v>0.22708374974999998</v>
      </c>
      <c r="F237" s="34">
        <f t="shared" si="3"/>
        <v>9.2916250250000026E-2</v>
      </c>
    </row>
    <row r="238" spans="1:6" ht="25.5">
      <c r="A238" s="26" t="s">
        <v>54</v>
      </c>
      <c r="B238" s="20" t="s">
        <v>371</v>
      </c>
      <c r="C238" s="37"/>
      <c r="D238" s="17">
        <v>400</v>
      </c>
      <c r="E238" s="33">
        <v>0.3501181183499999</v>
      </c>
      <c r="F238" s="34">
        <f t="shared" si="3"/>
        <v>-3.0118118349999889E-2</v>
      </c>
    </row>
    <row r="239" spans="1:6">
      <c r="A239" s="26" t="s">
        <v>54</v>
      </c>
      <c r="B239" s="20" t="s">
        <v>372</v>
      </c>
      <c r="C239" s="17" t="s">
        <v>373</v>
      </c>
      <c r="D239" s="17">
        <v>250</v>
      </c>
      <c r="E239" s="33">
        <v>0.1757263365</v>
      </c>
      <c r="F239" s="34">
        <f t="shared" si="3"/>
        <v>2.4273663500000014E-2</v>
      </c>
    </row>
    <row r="240" spans="1:6" ht="25.5">
      <c r="A240" s="26"/>
      <c r="B240" s="20" t="s">
        <v>374</v>
      </c>
      <c r="C240" s="17" t="s">
        <v>375</v>
      </c>
      <c r="D240" s="17">
        <v>400</v>
      </c>
      <c r="E240" s="33">
        <v>0.13611659489999997</v>
      </c>
      <c r="F240" s="34">
        <f t="shared" si="3"/>
        <v>0.18388340510000004</v>
      </c>
    </row>
    <row r="241" spans="1:6" ht="25.5">
      <c r="A241" s="26" t="s">
        <v>54</v>
      </c>
      <c r="B241" s="20" t="s">
        <v>376</v>
      </c>
      <c r="C241" s="17" t="s">
        <v>377</v>
      </c>
      <c r="D241" s="17">
        <v>400</v>
      </c>
      <c r="E241" s="33">
        <v>0.18611152559999999</v>
      </c>
      <c r="F241" s="34">
        <f t="shared" si="3"/>
        <v>0.13388847440000001</v>
      </c>
    </row>
    <row r="242" spans="1:6">
      <c r="A242" s="26" t="s">
        <v>54</v>
      </c>
      <c r="B242" s="20" t="s">
        <v>378</v>
      </c>
      <c r="C242" s="20"/>
      <c r="D242" s="17">
        <v>400</v>
      </c>
      <c r="E242" s="33">
        <v>0.14922874395000002</v>
      </c>
      <c r="F242" s="34">
        <f t="shared" si="3"/>
        <v>0.17077125604999999</v>
      </c>
    </row>
    <row r="243" spans="1:6">
      <c r="A243" s="26" t="s">
        <v>54</v>
      </c>
      <c r="B243" s="20" t="s">
        <v>379</v>
      </c>
      <c r="C243" s="17" t="s">
        <v>380</v>
      </c>
      <c r="D243" s="17">
        <v>400</v>
      </c>
      <c r="E243" s="33">
        <v>0.13329986669999999</v>
      </c>
      <c r="F243" s="34">
        <f t="shared" si="3"/>
        <v>0.18670013330000002</v>
      </c>
    </row>
    <row r="244" spans="1:6" ht="25.5">
      <c r="A244" s="26" t="s">
        <v>381</v>
      </c>
      <c r="B244" s="20" t="s">
        <v>382</v>
      </c>
      <c r="C244" s="17" t="s">
        <v>383</v>
      </c>
      <c r="D244" s="17">
        <v>630</v>
      </c>
      <c r="E244" s="33">
        <v>0.19396325519999996</v>
      </c>
      <c r="F244" s="34">
        <f t="shared" si="3"/>
        <v>0.31003674480000004</v>
      </c>
    </row>
    <row r="245" spans="1:6">
      <c r="A245" s="26" t="s">
        <v>381</v>
      </c>
      <c r="B245" s="20" t="s">
        <v>384</v>
      </c>
      <c r="C245" s="17" t="s">
        <v>385</v>
      </c>
      <c r="D245" s="17">
        <v>400</v>
      </c>
      <c r="E245" s="33">
        <v>0.17290561860000001</v>
      </c>
      <c r="F245" s="34">
        <f t="shared" si="3"/>
        <v>0.1470943814</v>
      </c>
    </row>
    <row r="246" spans="1:6">
      <c r="A246" s="26" t="s">
        <v>54</v>
      </c>
      <c r="B246" s="20" t="s">
        <v>386</v>
      </c>
      <c r="C246" s="17" t="s">
        <v>387</v>
      </c>
      <c r="D246" s="17">
        <v>400</v>
      </c>
      <c r="E246" s="33">
        <v>9.2561040000000011E-2</v>
      </c>
      <c r="F246" s="34">
        <f t="shared" si="3"/>
        <v>0.22743896</v>
      </c>
    </row>
    <row r="247" spans="1:6" ht="25.5">
      <c r="A247" s="26" t="s">
        <v>54</v>
      </c>
      <c r="B247" s="20" t="s">
        <v>388</v>
      </c>
      <c r="C247" s="17" t="s">
        <v>389</v>
      </c>
      <c r="D247" s="17">
        <v>400</v>
      </c>
      <c r="E247" s="33">
        <v>0.30346456139999994</v>
      </c>
      <c r="F247" s="34">
        <f t="shared" si="3"/>
        <v>1.6535438600000063E-2</v>
      </c>
    </row>
    <row r="248" spans="1:6" ht="25.5">
      <c r="A248" s="26" t="s">
        <v>54</v>
      </c>
      <c r="B248" s="20" t="s">
        <v>390</v>
      </c>
      <c r="C248" s="17" t="s">
        <v>391</v>
      </c>
      <c r="D248" s="17">
        <v>400</v>
      </c>
      <c r="E248" s="33">
        <v>8.3233121400000012E-2</v>
      </c>
      <c r="F248" s="34">
        <f t="shared" si="3"/>
        <v>0.23676687860000001</v>
      </c>
    </row>
    <row r="249" spans="1:6" ht="25.5">
      <c r="A249" s="26" t="s">
        <v>140</v>
      </c>
      <c r="B249" s="20" t="s">
        <v>392</v>
      </c>
      <c r="C249" s="17" t="s">
        <v>393</v>
      </c>
      <c r="D249" s="17">
        <v>250</v>
      </c>
      <c r="E249" s="33">
        <v>3.5907299999999989E-2</v>
      </c>
      <c r="F249" s="34">
        <f t="shared" si="3"/>
        <v>0.16409270000000004</v>
      </c>
    </row>
    <row r="250" spans="1:6" ht="25.5">
      <c r="A250" s="26" t="s">
        <v>113</v>
      </c>
      <c r="B250" s="20" t="s">
        <v>394</v>
      </c>
      <c r="C250" s="20" t="s">
        <v>395</v>
      </c>
      <c r="D250" s="17">
        <v>630</v>
      </c>
      <c r="E250" s="33">
        <v>4.0375764000000001E-2</v>
      </c>
      <c r="F250" s="34">
        <f t="shared" si="3"/>
        <v>0.46362423600000002</v>
      </c>
    </row>
    <row r="251" spans="1:6" ht="25.5">
      <c r="A251" s="26" t="s">
        <v>113</v>
      </c>
      <c r="B251" s="20" t="s">
        <v>396</v>
      </c>
      <c r="C251" s="17" t="s">
        <v>397</v>
      </c>
      <c r="D251" s="17">
        <v>400</v>
      </c>
      <c r="E251" s="33">
        <v>0.29700723195000001</v>
      </c>
      <c r="F251" s="34">
        <f t="shared" si="3"/>
        <v>2.2992768050000001E-2</v>
      </c>
    </row>
    <row r="252" spans="1:6" ht="25.5">
      <c r="A252" s="24" t="s">
        <v>77</v>
      </c>
      <c r="B252" s="20" t="s">
        <v>398</v>
      </c>
      <c r="C252" s="17" t="s">
        <v>399</v>
      </c>
      <c r="D252" s="17">
        <v>250</v>
      </c>
      <c r="E252" s="33">
        <v>0.20218802175000003</v>
      </c>
      <c r="F252" s="34">
        <f t="shared" si="3"/>
        <v>-2.1880217500000188E-3</v>
      </c>
    </row>
    <row r="253" spans="1:6" ht="25.5">
      <c r="A253" s="24" t="s">
        <v>77</v>
      </c>
      <c r="B253" s="20" t="s">
        <v>400</v>
      </c>
      <c r="C253" s="17" t="s">
        <v>401</v>
      </c>
      <c r="D253" s="17">
        <v>400</v>
      </c>
      <c r="E253" s="33">
        <v>0.18980199809999998</v>
      </c>
      <c r="F253" s="34">
        <f t="shared" si="3"/>
        <v>0.13019800190000003</v>
      </c>
    </row>
    <row r="254" spans="1:6" ht="25.5">
      <c r="A254" s="24" t="s">
        <v>77</v>
      </c>
      <c r="B254" s="20" t="s">
        <v>402</v>
      </c>
      <c r="C254" s="17" t="s">
        <v>403</v>
      </c>
      <c r="D254" s="17">
        <v>400</v>
      </c>
      <c r="E254" s="33">
        <v>0.19739439720000002</v>
      </c>
      <c r="F254" s="34">
        <f t="shared" si="3"/>
        <v>0.12260560279999999</v>
      </c>
    </row>
    <row r="255" spans="1:6">
      <c r="A255" s="26" t="s">
        <v>113</v>
      </c>
      <c r="B255" s="20" t="s">
        <v>404</v>
      </c>
      <c r="C255" s="38"/>
      <c r="D255" s="17">
        <v>400</v>
      </c>
      <c r="E255" s="33">
        <v>2.0287624499999997E-2</v>
      </c>
      <c r="F255" s="34">
        <f t="shared" si="3"/>
        <v>0.29971237550000002</v>
      </c>
    </row>
    <row r="256" spans="1:6" ht="25.5">
      <c r="A256" s="26" t="s">
        <v>113</v>
      </c>
      <c r="B256" s="20" t="s">
        <v>405</v>
      </c>
      <c r="C256" s="17" t="s">
        <v>406</v>
      </c>
      <c r="D256" s="17">
        <v>400</v>
      </c>
      <c r="E256" s="33">
        <v>9.5912387999999973E-2</v>
      </c>
      <c r="F256" s="34">
        <f t="shared" si="3"/>
        <v>0.22408761200000005</v>
      </c>
    </row>
    <row r="257" spans="1:6" ht="25.5">
      <c r="A257" s="26" t="s">
        <v>113</v>
      </c>
      <c r="B257" s="20" t="s">
        <v>407</v>
      </c>
      <c r="C257" s="17" t="s">
        <v>408</v>
      </c>
      <c r="D257" s="17">
        <v>400</v>
      </c>
      <c r="E257" s="33">
        <v>0.17476481880000003</v>
      </c>
      <c r="F257" s="34">
        <f t="shared" si="3"/>
        <v>0.14523518119999998</v>
      </c>
    </row>
    <row r="258" spans="1:6">
      <c r="A258" s="26" t="s">
        <v>113</v>
      </c>
      <c r="B258" s="20" t="s">
        <v>409</v>
      </c>
      <c r="C258" s="17" t="s">
        <v>410</v>
      </c>
      <c r="D258" s="17">
        <v>400</v>
      </c>
      <c r="E258" s="33">
        <v>0.51262657874999995</v>
      </c>
      <c r="F258" s="34">
        <f t="shared" si="3"/>
        <v>-0.19262657874999994</v>
      </c>
    </row>
    <row r="259" spans="1:6">
      <c r="A259" s="26" t="s">
        <v>113</v>
      </c>
      <c r="B259" s="20" t="s">
        <v>411</v>
      </c>
      <c r="C259" s="17" t="s">
        <v>412</v>
      </c>
      <c r="D259" s="17">
        <v>400</v>
      </c>
      <c r="E259" s="33">
        <v>0.57876982020000001</v>
      </c>
      <c r="F259" s="34">
        <f t="shared" si="3"/>
        <v>-0.2587698202</v>
      </c>
    </row>
    <row r="260" spans="1:6" ht="25.5">
      <c r="A260" s="23" t="s">
        <v>140</v>
      </c>
      <c r="B260" s="20" t="s">
        <v>413</v>
      </c>
      <c r="C260" s="17" t="s">
        <v>414</v>
      </c>
      <c r="D260" s="17">
        <v>400</v>
      </c>
      <c r="E260" s="33">
        <v>0.22067429669999997</v>
      </c>
      <c r="F260" s="34">
        <f t="shared" si="3"/>
        <v>9.932570330000004E-2</v>
      </c>
    </row>
    <row r="261" spans="1:6" ht="25.5">
      <c r="A261" s="23" t="s">
        <v>140</v>
      </c>
      <c r="B261" s="20" t="s">
        <v>415</v>
      </c>
      <c r="C261" s="17" t="s">
        <v>416</v>
      </c>
      <c r="D261" s="17">
        <v>400</v>
      </c>
      <c r="E261" s="33">
        <v>0.2105444484</v>
      </c>
      <c r="F261" s="34">
        <f t="shared" si="3"/>
        <v>0.10945555160000001</v>
      </c>
    </row>
    <row r="262" spans="1:6" ht="25.5">
      <c r="A262" s="23" t="s">
        <v>140</v>
      </c>
      <c r="B262" s="20" t="s">
        <v>417</v>
      </c>
      <c r="C262" s="17" t="s">
        <v>418</v>
      </c>
      <c r="D262" s="17">
        <v>400</v>
      </c>
      <c r="E262" s="33">
        <v>0.26880204779999994</v>
      </c>
      <c r="F262" s="34">
        <f t="shared" si="3"/>
        <v>5.1197952200000063E-2</v>
      </c>
    </row>
    <row r="263" spans="1:6" ht="25.5">
      <c r="A263" s="23" t="s">
        <v>140</v>
      </c>
      <c r="B263" s="20" t="s">
        <v>419</v>
      </c>
      <c r="C263" s="17" t="s">
        <v>420</v>
      </c>
      <c r="D263" s="17">
        <v>250</v>
      </c>
      <c r="E263" s="33">
        <v>0.120648528</v>
      </c>
      <c r="F263" s="34">
        <f t="shared" si="3"/>
        <v>7.9351472000000006E-2</v>
      </c>
    </row>
    <row r="264" spans="1:6" ht="25.5">
      <c r="A264" s="23" t="s">
        <v>140</v>
      </c>
      <c r="B264" s="20" t="s">
        <v>421</v>
      </c>
      <c r="C264" s="17"/>
      <c r="D264" s="17">
        <v>160</v>
      </c>
      <c r="E264" s="33">
        <v>5.5516675500000015E-2</v>
      </c>
      <c r="F264" s="34">
        <f t="shared" si="3"/>
        <v>7.2483324499999988E-2</v>
      </c>
    </row>
    <row r="265" spans="1:6">
      <c r="A265" s="23" t="s">
        <v>74</v>
      </c>
      <c r="B265" s="20" t="s">
        <v>422</v>
      </c>
      <c r="C265" s="17" t="s">
        <v>423</v>
      </c>
      <c r="D265" s="17">
        <v>400</v>
      </c>
      <c r="E265" s="33">
        <v>0.29403889514999998</v>
      </c>
      <c r="F265" s="34">
        <f t="shared" si="3"/>
        <v>2.5961104850000027E-2</v>
      </c>
    </row>
    <row r="266" spans="1:6" ht="25.5">
      <c r="A266" s="23" t="s">
        <v>140</v>
      </c>
      <c r="B266" s="20" t="s">
        <v>424</v>
      </c>
      <c r="C266" s="17" t="s">
        <v>425</v>
      </c>
      <c r="D266" s="17">
        <v>630</v>
      </c>
      <c r="E266" s="33">
        <v>0.45810533339999998</v>
      </c>
      <c r="F266" s="34">
        <f t="shared" ref="F266:F329" si="4">D266*0.8/1000-E266</f>
        <v>4.5894666600000023E-2</v>
      </c>
    </row>
    <row r="267" spans="1:6" ht="38.25">
      <c r="A267" s="23" t="s">
        <v>140</v>
      </c>
      <c r="B267" s="20" t="s">
        <v>426</v>
      </c>
      <c r="C267" s="17" t="s">
        <v>412</v>
      </c>
      <c r="D267" s="17">
        <v>160</v>
      </c>
      <c r="E267" s="33">
        <v>1.7163689400000001E-2</v>
      </c>
      <c r="F267" s="34">
        <f t="shared" si="4"/>
        <v>0.1108363106</v>
      </c>
    </row>
    <row r="268" spans="1:6" ht="25.5">
      <c r="A268" s="23" t="s">
        <v>140</v>
      </c>
      <c r="B268" s="20" t="s">
        <v>427</v>
      </c>
      <c r="C268" s="17" t="s">
        <v>428</v>
      </c>
      <c r="D268" s="17">
        <v>630</v>
      </c>
      <c r="E268" s="33">
        <v>0.48243651884999994</v>
      </c>
      <c r="F268" s="34">
        <f t="shared" si="4"/>
        <v>2.1563481150000063E-2</v>
      </c>
    </row>
    <row r="269" spans="1:6" ht="25.5">
      <c r="A269" s="23" t="s">
        <v>74</v>
      </c>
      <c r="B269" s="20" t="s">
        <v>429</v>
      </c>
      <c r="C269" s="17" t="s">
        <v>430</v>
      </c>
      <c r="D269" s="17">
        <v>630</v>
      </c>
      <c r="E269" s="33">
        <v>5.7140483399999997E-2</v>
      </c>
      <c r="F269" s="34">
        <f t="shared" si="4"/>
        <v>0.44685951660000001</v>
      </c>
    </row>
    <row r="270" spans="1:6" ht="25.5">
      <c r="A270" s="24" t="s">
        <v>140</v>
      </c>
      <c r="B270" s="20" t="s">
        <v>431</v>
      </c>
      <c r="C270" s="20" t="s">
        <v>432</v>
      </c>
      <c r="D270" s="17">
        <v>400</v>
      </c>
      <c r="E270" s="33">
        <v>0.21887893169999995</v>
      </c>
      <c r="F270" s="34">
        <f t="shared" si="4"/>
        <v>0.10112106830000006</v>
      </c>
    </row>
    <row r="271" spans="1:6" ht="25.5">
      <c r="A271" s="24" t="s">
        <v>140</v>
      </c>
      <c r="B271" s="20" t="s">
        <v>433</v>
      </c>
      <c r="C271" s="17" t="s">
        <v>434</v>
      </c>
      <c r="D271" s="17">
        <v>400</v>
      </c>
      <c r="E271" s="33">
        <v>0.20241543465</v>
      </c>
      <c r="F271" s="34">
        <f t="shared" si="4"/>
        <v>0.11758456535</v>
      </c>
    </row>
    <row r="272" spans="1:6" ht="25.5">
      <c r="A272" s="24" t="s">
        <v>140</v>
      </c>
      <c r="B272" s="20" t="s">
        <v>435</v>
      </c>
      <c r="C272" s="17" t="s">
        <v>436</v>
      </c>
      <c r="D272" s="17">
        <v>400</v>
      </c>
      <c r="E272" s="33">
        <v>0.25406010629999998</v>
      </c>
      <c r="F272" s="34">
        <f t="shared" si="4"/>
        <v>6.593989370000003E-2</v>
      </c>
    </row>
    <row r="273" spans="1:6">
      <c r="A273" s="23" t="s">
        <v>54</v>
      </c>
      <c r="B273" s="20" t="s">
        <v>437</v>
      </c>
      <c r="C273" s="37"/>
      <c r="D273" s="17">
        <v>630</v>
      </c>
      <c r="E273" s="33">
        <v>0.20213815050000003</v>
      </c>
      <c r="F273" s="34">
        <f t="shared" si="4"/>
        <v>0.30186184949999995</v>
      </c>
    </row>
    <row r="274" spans="1:6" ht="25.5">
      <c r="A274" s="23" t="s">
        <v>140</v>
      </c>
      <c r="B274" s="20" t="s">
        <v>438</v>
      </c>
      <c r="C274" s="17" t="s">
        <v>439</v>
      </c>
      <c r="D274" s="17">
        <v>400</v>
      </c>
      <c r="E274" s="33">
        <v>0.16030614599999995</v>
      </c>
      <c r="F274" s="34">
        <f t="shared" si="4"/>
        <v>0.15969385400000005</v>
      </c>
    </row>
    <row r="275" spans="1:6" ht="25.5">
      <c r="A275" s="23" t="s">
        <v>140</v>
      </c>
      <c r="B275" s="20" t="s">
        <v>440</v>
      </c>
      <c r="C275" s="17"/>
      <c r="D275" s="17">
        <v>400</v>
      </c>
      <c r="E275" s="33">
        <v>0.16604532945</v>
      </c>
      <c r="F275" s="34">
        <f t="shared" si="4"/>
        <v>0.15395467055000001</v>
      </c>
    </row>
    <row r="276" spans="1:6" ht="25.5">
      <c r="A276" s="23" t="s">
        <v>140</v>
      </c>
      <c r="B276" s="20" t="s">
        <v>441</v>
      </c>
      <c r="C276" s="17" t="s">
        <v>442</v>
      </c>
      <c r="D276" s="17">
        <v>630</v>
      </c>
      <c r="E276" s="33">
        <v>0.59285146634999997</v>
      </c>
      <c r="F276" s="34">
        <f t="shared" si="4"/>
        <v>-8.8851466349999964E-2</v>
      </c>
    </row>
    <row r="277" spans="1:6" ht="25.5">
      <c r="A277" s="23" t="s">
        <v>74</v>
      </c>
      <c r="B277" s="20" t="s">
        <v>443</v>
      </c>
      <c r="C277" s="37"/>
      <c r="D277" s="17">
        <v>400</v>
      </c>
      <c r="E277" s="33">
        <v>0.31010142734999996</v>
      </c>
      <c r="F277" s="34">
        <f t="shared" si="4"/>
        <v>9.8985726500000482E-3</v>
      </c>
    </row>
    <row r="278" spans="1:6">
      <c r="A278" s="23" t="s">
        <v>74</v>
      </c>
      <c r="B278" s="20" t="s">
        <v>444</v>
      </c>
      <c r="C278" s="17" t="s">
        <v>445</v>
      </c>
      <c r="D278" s="17">
        <v>400</v>
      </c>
      <c r="E278" s="33">
        <v>0.20938145084999998</v>
      </c>
      <c r="F278" s="34">
        <f t="shared" si="4"/>
        <v>0.11061854915000002</v>
      </c>
    </row>
    <row r="279" spans="1:6" ht="25.5">
      <c r="A279" s="23" t="s">
        <v>74</v>
      </c>
      <c r="B279" s="20" t="s">
        <v>446</v>
      </c>
      <c r="C279" s="17" t="s">
        <v>447</v>
      </c>
      <c r="D279" s="17">
        <v>630</v>
      </c>
      <c r="E279" s="33">
        <v>0.26139716459999995</v>
      </c>
      <c r="F279" s="34">
        <f t="shared" si="4"/>
        <v>0.24260283540000005</v>
      </c>
    </row>
    <row r="280" spans="1:6" ht="25.5">
      <c r="A280" s="23" t="s">
        <v>140</v>
      </c>
      <c r="B280" s="20" t="s">
        <v>449</v>
      </c>
      <c r="C280" s="37"/>
      <c r="D280" s="17">
        <v>630</v>
      </c>
      <c r="E280" s="33">
        <v>0.26498390490000001</v>
      </c>
      <c r="F280" s="34">
        <f t="shared" si="4"/>
        <v>0.23901609509999999</v>
      </c>
    </row>
    <row r="281" spans="1:6">
      <c r="A281" s="23" t="s">
        <v>450</v>
      </c>
      <c r="B281" s="20" t="s">
        <v>451</v>
      </c>
      <c r="C281" s="37"/>
      <c r="D281" s="17">
        <v>400</v>
      </c>
      <c r="E281" s="33">
        <v>0.42821450100000003</v>
      </c>
      <c r="F281" s="34">
        <f t="shared" si="4"/>
        <v>-0.10821450100000002</v>
      </c>
    </row>
    <row r="282" spans="1:6">
      <c r="A282" s="23" t="s">
        <v>450</v>
      </c>
      <c r="B282" s="20" t="s">
        <v>452</v>
      </c>
      <c r="C282" s="17" t="s">
        <v>453</v>
      </c>
      <c r="D282" s="17">
        <v>630</v>
      </c>
      <c r="E282" s="33">
        <v>9.7839413099999994E-2</v>
      </c>
      <c r="F282" s="34">
        <f t="shared" si="4"/>
        <v>0.40616058690000001</v>
      </c>
    </row>
    <row r="283" spans="1:6" ht="25.5">
      <c r="A283" s="23" t="s">
        <v>450</v>
      </c>
      <c r="B283" s="20" t="s">
        <v>454</v>
      </c>
      <c r="C283" s="20" t="s">
        <v>455</v>
      </c>
      <c r="D283" s="17">
        <v>630</v>
      </c>
      <c r="E283" s="33">
        <v>9.1019020949999987E-2</v>
      </c>
      <c r="F283" s="34">
        <f t="shared" si="4"/>
        <v>0.41298097905000003</v>
      </c>
    </row>
    <row r="284" spans="1:6">
      <c r="A284" s="23" t="s">
        <v>450</v>
      </c>
      <c r="B284" s="20" t="s">
        <v>456</v>
      </c>
      <c r="C284" s="20" t="s">
        <v>457</v>
      </c>
      <c r="D284" s="17">
        <v>400</v>
      </c>
      <c r="E284" s="33">
        <v>0.50513791185000001</v>
      </c>
      <c r="F284" s="34">
        <f t="shared" si="4"/>
        <v>-0.18513791185</v>
      </c>
    </row>
    <row r="285" spans="1:6" ht="25.5">
      <c r="A285" s="23" t="s">
        <v>450</v>
      </c>
      <c r="B285" s="20" t="s">
        <v>458</v>
      </c>
      <c r="C285" s="37"/>
      <c r="D285" s="17">
        <v>600</v>
      </c>
      <c r="E285" s="33">
        <v>0.32696588925000003</v>
      </c>
      <c r="F285" s="34">
        <f t="shared" si="4"/>
        <v>0.15303411074999995</v>
      </c>
    </row>
    <row r="286" spans="1:6" ht="25.5">
      <c r="A286" s="23" t="s">
        <v>450</v>
      </c>
      <c r="B286" s="20" t="s">
        <v>459</v>
      </c>
      <c r="C286" s="17" t="s">
        <v>460</v>
      </c>
      <c r="D286" s="17">
        <v>400</v>
      </c>
      <c r="E286" s="33">
        <v>0.36720201374999994</v>
      </c>
      <c r="F286" s="34">
        <f t="shared" si="4"/>
        <v>-4.7202013749999938E-2</v>
      </c>
    </row>
    <row r="287" spans="1:6" ht="25.5">
      <c r="A287" s="23" t="s">
        <v>450</v>
      </c>
      <c r="B287" s="20" t="s">
        <v>461</v>
      </c>
      <c r="C287" s="17" t="s">
        <v>462</v>
      </c>
      <c r="D287" s="17">
        <v>630</v>
      </c>
      <c r="E287" s="33">
        <v>0.33401169944999998</v>
      </c>
      <c r="F287" s="34">
        <f t="shared" si="4"/>
        <v>0.16998830055000003</v>
      </c>
    </row>
    <row r="288" spans="1:6" ht="25.5">
      <c r="A288" s="23" t="s">
        <v>148</v>
      </c>
      <c r="B288" s="20" t="s">
        <v>463</v>
      </c>
      <c r="C288" s="17" t="s">
        <v>464</v>
      </c>
      <c r="D288" s="17">
        <v>250</v>
      </c>
      <c r="E288" s="33">
        <v>4.8175627499999985E-2</v>
      </c>
      <c r="F288" s="34">
        <f t="shared" si="4"/>
        <v>0.15182437250000003</v>
      </c>
    </row>
    <row r="289" spans="1:6" ht="25.5">
      <c r="A289" s="23" t="s">
        <v>465</v>
      </c>
      <c r="B289" s="20" t="s">
        <v>466</v>
      </c>
      <c r="C289" s="20" t="s">
        <v>467</v>
      </c>
      <c r="D289" s="17">
        <v>400</v>
      </c>
      <c r="E289" s="33">
        <v>0.43952929019999998</v>
      </c>
      <c r="F289" s="34">
        <f t="shared" si="4"/>
        <v>-0.11952929019999997</v>
      </c>
    </row>
    <row r="290" spans="1:6" ht="25.5">
      <c r="A290" s="23" t="s">
        <v>465</v>
      </c>
      <c r="B290" s="20" t="s">
        <v>468</v>
      </c>
      <c r="C290" s="17" t="s">
        <v>469</v>
      </c>
      <c r="D290" s="17">
        <v>630</v>
      </c>
      <c r="E290" s="33">
        <v>0.45187142714999995</v>
      </c>
      <c r="F290" s="34">
        <f t="shared" si="4"/>
        <v>5.2128572850000054E-2</v>
      </c>
    </row>
    <row r="291" spans="1:6" ht="25.5">
      <c r="A291" s="23" t="s">
        <v>465</v>
      </c>
      <c r="B291" s="20" t="s">
        <v>470</v>
      </c>
      <c r="C291" s="20" t="s">
        <v>471</v>
      </c>
      <c r="D291" s="17">
        <v>400</v>
      </c>
      <c r="E291" s="33">
        <v>0.20147985000000004</v>
      </c>
      <c r="F291" s="34">
        <f t="shared" si="4"/>
        <v>0.11852014999999996</v>
      </c>
    </row>
    <row r="292" spans="1:6" ht="25.5">
      <c r="A292" s="23" t="s">
        <v>54</v>
      </c>
      <c r="B292" s="20" t="s">
        <v>623</v>
      </c>
      <c r="C292" s="17" t="s">
        <v>472</v>
      </c>
      <c r="D292" s="17">
        <v>400</v>
      </c>
      <c r="E292" s="33">
        <v>1.3644774E-2</v>
      </c>
      <c r="F292" s="34">
        <f t="shared" si="4"/>
        <v>0.30635522599999998</v>
      </c>
    </row>
    <row r="293" spans="1:6" ht="25.5">
      <c r="A293" s="23" t="s">
        <v>54</v>
      </c>
      <c r="B293" s="20" t="s">
        <v>473</v>
      </c>
      <c r="C293" s="20"/>
      <c r="D293" s="17">
        <v>400</v>
      </c>
      <c r="E293" s="33">
        <v>0.16604931915000001</v>
      </c>
      <c r="F293" s="34">
        <f t="shared" si="4"/>
        <v>0.15395068084999999</v>
      </c>
    </row>
    <row r="294" spans="1:6" ht="25.5">
      <c r="A294" s="23" t="s">
        <v>465</v>
      </c>
      <c r="B294" s="20" t="s">
        <v>474</v>
      </c>
      <c r="C294" s="17" t="s">
        <v>475</v>
      </c>
      <c r="D294" s="17">
        <v>400</v>
      </c>
      <c r="E294" s="33">
        <v>0.75815072189999988</v>
      </c>
      <c r="F294" s="34">
        <f t="shared" si="4"/>
        <v>-0.43815072189999987</v>
      </c>
    </row>
    <row r="295" spans="1:6" ht="25.5">
      <c r="A295" s="23" t="s">
        <v>465</v>
      </c>
      <c r="B295" s="20" t="s">
        <v>476</v>
      </c>
      <c r="C295" s="17" t="s">
        <v>477</v>
      </c>
      <c r="D295" s="17">
        <v>600</v>
      </c>
      <c r="E295" s="33">
        <v>0.58820147099999998</v>
      </c>
      <c r="F295" s="34">
        <f t="shared" si="4"/>
        <v>-0.10820147099999999</v>
      </c>
    </row>
    <row r="296" spans="1:6" ht="25.5">
      <c r="A296" s="23" t="s">
        <v>140</v>
      </c>
      <c r="B296" s="20" t="s">
        <v>478</v>
      </c>
      <c r="C296" s="17" t="s">
        <v>479</v>
      </c>
      <c r="D296" s="17">
        <v>630</v>
      </c>
      <c r="E296" s="33">
        <v>0.52327907774999993</v>
      </c>
      <c r="F296" s="34">
        <f t="shared" si="4"/>
        <v>-1.9279077749999929E-2</v>
      </c>
    </row>
    <row r="297" spans="1:6" ht="25.5">
      <c r="A297" s="23" t="s">
        <v>465</v>
      </c>
      <c r="B297" s="20" t="s">
        <v>480</v>
      </c>
      <c r="C297" s="17" t="s">
        <v>481</v>
      </c>
      <c r="D297" s="17">
        <v>600</v>
      </c>
      <c r="E297" s="33">
        <v>0.28172867579999999</v>
      </c>
      <c r="F297" s="34">
        <f t="shared" si="4"/>
        <v>0.19827132419999999</v>
      </c>
    </row>
    <row r="298" spans="1:6">
      <c r="A298" s="23" t="s">
        <v>54</v>
      </c>
      <c r="B298" s="20" t="s">
        <v>482</v>
      </c>
      <c r="C298" s="17" t="s">
        <v>483</v>
      </c>
      <c r="D298" s="17">
        <v>400</v>
      </c>
      <c r="E298" s="33">
        <v>6.5590668000000005E-2</v>
      </c>
      <c r="F298" s="34">
        <f t="shared" si="4"/>
        <v>0.25440933199999999</v>
      </c>
    </row>
    <row r="299" spans="1:6">
      <c r="A299" s="23" t="s">
        <v>54</v>
      </c>
      <c r="B299" s="20" t="s">
        <v>484</v>
      </c>
      <c r="C299" s="17" t="s">
        <v>485</v>
      </c>
      <c r="D299" s="17">
        <v>250</v>
      </c>
      <c r="E299" s="33">
        <v>0.24472420830000002</v>
      </c>
      <c r="F299" s="34">
        <f t="shared" si="4"/>
        <v>-4.4724208300000012E-2</v>
      </c>
    </row>
    <row r="300" spans="1:6">
      <c r="A300" s="23" t="s">
        <v>54</v>
      </c>
      <c r="B300" s="20" t="s">
        <v>486</v>
      </c>
      <c r="C300" s="17" t="s">
        <v>487</v>
      </c>
      <c r="D300" s="17">
        <v>600</v>
      </c>
      <c r="E300" s="33">
        <v>8.7127068599999996E-2</v>
      </c>
      <c r="F300" s="34">
        <f t="shared" si="4"/>
        <v>0.39287293140000001</v>
      </c>
    </row>
    <row r="301" spans="1:6" ht="25.5">
      <c r="A301" s="23" t="s">
        <v>465</v>
      </c>
      <c r="B301" s="20" t="s">
        <v>488</v>
      </c>
      <c r="C301" s="17" t="s">
        <v>489</v>
      </c>
      <c r="D301" s="17">
        <v>630</v>
      </c>
      <c r="E301" s="33">
        <v>0.28545505559999995</v>
      </c>
      <c r="F301" s="34">
        <f t="shared" si="4"/>
        <v>0.21854494440000005</v>
      </c>
    </row>
    <row r="302" spans="1:6" ht="25.5">
      <c r="A302" s="23" t="s">
        <v>465</v>
      </c>
      <c r="B302" s="20" t="s">
        <v>490</v>
      </c>
      <c r="C302" s="20" t="s">
        <v>491</v>
      </c>
      <c r="D302" s="17">
        <v>400</v>
      </c>
      <c r="E302" s="33">
        <v>0.3564757053</v>
      </c>
      <c r="F302" s="34">
        <f t="shared" si="4"/>
        <v>-3.6475705299999994E-2</v>
      </c>
    </row>
    <row r="303" spans="1:6" ht="25.5">
      <c r="A303" s="23" t="s">
        <v>465</v>
      </c>
      <c r="B303" s="20" t="s">
        <v>492</v>
      </c>
      <c r="C303" s="20"/>
      <c r="D303" s="17">
        <v>630</v>
      </c>
      <c r="E303" s="33">
        <v>0.49502601719999995</v>
      </c>
      <c r="F303" s="34">
        <f t="shared" si="4"/>
        <v>8.9739828000000577E-3</v>
      </c>
    </row>
    <row r="304" spans="1:6" ht="25.5">
      <c r="A304" s="23" t="s">
        <v>465</v>
      </c>
      <c r="B304" s="20" t="s">
        <v>493</v>
      </c>
      <c r="C304" s="17" t="s">
        <v>494</v>
      </c>
      <c r="D304" s="17">
        <v>600</v>
      </c>
      <c r="E304" s="33">
        <v>0.29989976444999999</v>
      </c>
      <c r="F304" s="34">
        <f t="shared" si="4"/>
        <v>0.18010023554999999</v>
      </c>
    </row>
    <row r="305" spans="1:6" ht="25.5">
      <c r="A305" s="23" t="s">
        <v>148</v>
      </c>
      <c r="B305" s="20" t="s">
        <v>495</v>
      </c>
      <c r="C305" s="20" t="s">
        <v>496</v>
      </c>
      <c r="D305" s="17">
        <v>250</v>
      </c>
      <c r="E305" s="33">
        <v>0.25818346125000002</v>
      </c>
      <c r="F305" s="34">
        <f t="shared" si="4"/>
        <v>-5.8183461250000013E-2</v>
      </c>
    </row>
    <row r="306" spans="1:6" ht="25.5">
      <c r="A306" s="23" t="s">
        <v>148</v>
      </c>
      <c r="B306" s="25" t="s">
        <v>497</v>
      </c>
      <c r="C306" s="17" t="s">
        <v>498</v>
      </c>
      <c r="D306" s="17">
        <v>160</v>
      </c>
      <c r="E306" s="33">
        <v>6.7362094800000008E-2</v>
      </c>
      <c r="F306" s="34">
        <f t="shared" si="4"/>
        <v>6.0637905199999995E-2</v>
      </c>
    </row>
    <row r="307" spans="1:6" ht="25.5">
      <c r="A307" s="23" t="s">
        <v>140</v>
      </c>
      <c r="B307" s="20" t="s">
        <v>499</v>
      </c>
      <c r="C307" s="20"/>
      <c r="D307" s="17">
        <v>630</v>
      </c>
      <c r="E307" s="33">
        <v>0.28369958759999997</v>
      </c>
      <c r="F307" s="34">
        <f t="shared" si="4"/>
        <v>0.22030041240000003</v>
      </c>
    </row>
    <row r="308" spans="1:6" ht="25.5">
      <c r="A308" s="23" t="s">
        <v>140</v>
      </c>
      <c r="B308" s="20" t="s">
        <v>500</v>
      </c>
      <c r="C308" s="20" t="s">
        <v>501</v>
      </c>
      <c r="D308" s="17">
        <v>630</v>
      </c>
      <c r="E308" s="33">
        <v>2.9569661549999997E-2</v>
      </c>
      <c r="F308" s="34">
        <f t="shared" si="4"/>
        <v>0.47443033844999999</v>
      </c>
    </row>
    <row r="309" spans="1:6" ht="25.5">
      <c r="A309" s="24" t="s">
        <v>502</v>
      </c>
      <c r="B309" s="20" t="s">
        <v>503</v>
      </c>
      <c r="C309" s="37"/>
      <c r="D309" s="17">
        <v>630</v>
      </c>
      <c r="E309" s="33">
        <v>6.2498650500000001E-3</v>
      </c>
      <c r="F309" s="34">
        <f t="shared" si="4"/>
        <v>0.49775013494999998</v>
      </c>
    </row>
    <row r="310" spans="1:6" ht="25.5">
      <c r="A310" s="24" t="s">
        <v>502</v>
      </c>
      <c r="B310" s="20" t="s">
        <v>504</v>
      </c>
      <c r="C310" s="17" t="s">
        <v>505</v>
      </c>
      <c r="D310" s="17">
        <v>250</v>
      </c>
      <c r="E310" s="33">
        <v>0.20641111920000002</v>
      </c>
      <c r="F310" s="34">
        <f t="shared" si="4"/>
        <v>-6.4111192000000095E-3</v>
      </c>
    </row>
    <row r="311" spans="1:6" ht="25.5">
      <c r="A311" s="24" t="s">
        <v>502</v>
      </c>
      <c r="B311" s="20" t="s">
        <v>506</v>
      </c>
      <c r="C311" s="17"/>
      <c r="D311" s="17">
        <v>100</v>
      </c>
      <c r="E311" s="33">
        <v>4.948025939999999E-2</v>
      </c>
      <c r="F311" s="34">
        <f t="shared" si="4"/>
        <v>3.0519740600000012E-2</v>
      </c>
    </row>
    <row r="312" spans="1:6" ht="25.5">
      <c r="A312" s="24" t="s">
        <v>502</v>
      </c>
      <c r="B312" s="20" t="s">
        <v>507</v>
      </c>
      <c r="C312" s="17" t="s">
        <v>508</v>
      </c>
      <c r="D312" s="17">
        <v>100</v>
      </c>
      <c r="E312" s="33">
        <v>0.10889287695000002</v>
      </c>
      <c r="F312" s="34">
        <f t="shared" si="4"/>
        <v>-2.8892876950000021E-2</v>
      </c>
    </row>
    <row r="313" spans="1:6" ht="25.5">
      <c r="A313" s="24" t="s">
        <v>502</v>
      </c>
      <c r="B313" s="20" t="s">
        <v>509</v>
      </c>
      <c r="C313" s="17" t="s">
        <v>510</v>
      </c>
      <c r="D313" s="17">
        <v>100</v>
      </c>
      <c r="E313" s="33">
        <v>0.10155182894999998</v>
      </c>
      <c r="F313" s="34">
        <f t="shared" si="4"/>
        <v>-2.1551828949999977E-2</v>
      </c>
    </row>
    <row r="314" spans="1:6" ht="25.5">
      <c r="A314" s="24" t="s">
        <v>502</v>
      </c>
      <c r="B314" s="20" t="s">
        <v>511</v>
      </c>
      <c r="C314" s="17" t="s">
        <v>512</v>
      </c>
      <c r="D314" s="17">
        <v>250</v>
      </c>
      <c r="E314" s="33">
        <v>0.109158192</v>
      </c>
      <c r="F314" s="34">
        <f t="shared" si="4"/>
        <v>9.084180800000001E-2</v>
      </c>
    </row>
    <row r="315" spans="1:6" ht="25.5">
      <c r="A315" s="24" t="s">
        <v>502</v>
      </c>
      <c r="B315" s="20" t="s">
        <v>513</v>
      </c>
      <c r="C315" s="17" t="s">
        <v>514</v>
      </c>
      <c r="D315" s="17">
        <v>160</v>
      </c>
      <c r="E315" s="33">
        <v>8.3376750600000007E-2</v>
      </c>
      <c r="F315" s="34">
        <f t="shared" si="4"/>
        <v>4.4623249399999995E-2</v>
      </c>
    </row>
    <row r="316" spans="1:6" ht="25.5">
      <c r="A316" s="23" t="s">
        <v>502</v>
      </c>
      <c r="B316" s="20" t="s">
        <v>516</v>
      </c>
      <c r="C316" s="17" t="s">
        <v>517</v>
      </c>
      <c r="D316" s="17">
        <v>160</v>
      </c>
      <c r="E316" s="33">
        <v>0.21938562360000002</v>
      </c>
      <c r="F316" s="34">
        <f t="shared" si="4"/>
        <v>-9.1385623600000021E-2</v>
      </c>
    </row>
    <row r="317" spans="1:6" ht="25.5">
      <c r="A317" s="23" t="s">
        <v>502</v>
      </c>
      <c r="B317" s="20" t="s">
        <v>518</v>
      </c>
      <c r="C317" s="17" t="s">
        <v>519</v>
      </c>
      <c r="D317" s="17">
        <v>250</v>
      </c>
      <c r="E317" s="33">
        <v>0.14844077819999998</v>
      </c>
      <c r="F317" s="34">
        <f t="shared" si="4"/>
        <v>5.1559221800000027E-2</v>
      </c>
    </row>
    <row r="318" spans="1:6" ht="25.5">
      <c r="A318" s="23" t="s">
        <v>515</v>
      </c>
      <c r="B318" s="20" t="s">
        <v>520</v>
      </c>
      <c r="C318" s="17" t="s">
        <v>521</v>
      </c>
      <c r="D318" s="17">
        <v>250</v>
      </c>
      <c r="E318" s="33">
        <v>7.2945679950000009E-2</v>
      </c>
      <c r="F318" s="34">
        <f t="shared" si="4"/>
        <v>0.12705432005</v>
      </c>
    </row>
    <row r="319" spans="1:6" ht="25.5">
      <c r="A319" s="23" t="s">
        <v>515</v>
      </c>
      <c r="B319" s="20" t="s">
        <v>522</v>
      </c>
      <c r="C319" s="38" t="s">
        <v>523</v>
      </c>
      <c r="D319" s="17">
        <v>160</v>
      </c>
      <c r="E319" s="33">
        <v>1.2603462300000002E-2</v>
      </c>
      <c r="F319" s="34">
        <f t="shared" si="4"/>
        <v>0.1153965377</v>
      </c>
    </row>
    <row r="320" spans="1:6" ht="25.5">
      <c r="A320" s="23" t="s">
        <v>515</v>
      </c>
      <c r="B320" s="20" t="s">
        <v>524</v>
      </c>
      <c r="C320" s="17" t="s">
        <v>521</v>
      </c>
      <c r="D320" s="17">
        <v>250</v>
      </c>
      <c r="E320" s="33">
        <v>5.5855800000000004E-2</v>
      </c>
      <c r="F320" s="34">
        <f t="shared" si="4"/>
        <v>0.1441442</v>
      </c>
    </row>
    <row r="321" spans="1:6" ht="25.5">
      <c r="A321" s="23" t="s">
        <v>515</v>
      </c>
      <c r="B321" s="20" t="s">
        <v>525</v>
      </c>
      <c r="C321" s="17" t="s">
        <v>526</v>
      </c>
      <c r="D321" s="17">
        <v>100</v>
      </c>
      <c r="E321" s="33">
        <v>0.10131244695</v>
      </c>
      <c r="F321" s="34">
        <f t="shared" si="4"/>
        <v>-2.1312446949999994E-2</v>
      </c>
    </row>
    <row r="322" spans="1:6" ht="25.5">
      <c r="A322" s="23" t="s">
        <v>515</v>
      </c>
      <c r="B322" s="20" t="s">
        <v>527</v>
      </c>
      <c r="C322" s="17" t="s">
        <v>528</v>
      </c>
      <c r="D322" s="17">
        <v>400</v>
      </c>
      <c r="E322" s="33">
        <v>0.21335519205000003</v>
      </c>
      <c r="F322" s="34">
        <f t="shared" si="4"/>
        <v>0.10664480794999998</v>
      </c>
    </row>
    <row r="323" spans="1:6">
      <c r="A323" s="23" t="s">
        <v>515</v>
      </c>
      <c r="B323" s="20" t="s">
        <v>529</v>
      </c>
      <c r="C323" s="17" t="s">
        <v>530</v>
      </c>
      <c r="D323" s="17">
        <v>315</v>
      </c>
      <c r="E323" s="33">
        <v>3.0002543999999999E-2</v>
      </c>
      <c r="F323" s="34">
        <f t="shared" si="4"/>
        <v>0.22199745600000001</v>
      </c>
    </row>
    <row r="324" spans="1:6" ht="25.5">
      <c r="A324" s="23" t="s">
        <v>515</v>
      </c>
      <c r="B324" s="20" t="s">
        <v>531</v>
      </c>
      <c r="C324" s="17" t="s">
        <v>532</v>
      </c>
      <c r="D324" s="17">
        <v>400</v>
      </c>
      <c r="E324" s="33">
        <v>0.12777413220000003</v>
      </c>
      <c r="F324" s="34">
        <f t="shared" si="4"/>
        <v>0.19222586779999998</v>
      </c>
    </row>
    <row r="325" spans="1:6" ht="25.5">
      <c r="A325" s="23" t="s">
        <v>515</v>
      </c>
      <c r="B325" s="20" t="s">
        <v>533</v>
      </c>
      <c r="C325" s="17" t="s">
        <v>534</v>
      </c>
      <c r="D325" s="17">
        <v>400</v>
      </c>
      <c r="E325" s="33">
        <v>4.4572928400000003E-2</v>
      </c>
      <c r="F325" s="34">
        <f t="shared" si="4"/>
        <v>0.27542707160000002</v>
      </c>
    </row>
    <row r="326" spans="1:6" ht="25.5">
      <c r="A326" s="23" t="s">
        <v>515</v>
      </c>
      <c r="B326" s="20" t="s">
        <v>535</v>
      </c>
      <c r="C326" s="17" t="s">
        <v>536</v>
      </c>
      <c r="D326" s="17">
        <v>100</v>
      </c>
      <c r="E326" s="33">
        <v>3.1508655749999996E-2</v>
      </c>
      <c r="F326" s="34">
        <f t="shared" si="4"/>
        <v>4.8491344250000006E-2</v>
      </c>
    </row>
    <row r="327" spans="1:6" ht="25.5">
      <c r="A327" s="23" t="s">
        <v>502</v>
      </c>
      <c r="B327" s="20" t="s">
        <v>537</v>
      </c>
      <c r="C327" s="18" t="s">
        <v>538</v>
      </c>
      <c r="D327" s="17">
        <v>100</v>
      </c>
      <c r="E327" s="33">
        <v>3.2484137399999995E-2</v>
      </c>
      <c r="F327" s="34">
        <f t="shared" si="4"/>
        <v>4.7515862600000007E-2</v>
      </c>
    </row>
    <row r="328" spans="1:6" ht="25.5">
      <c r="A328" s="23" t="s">
        <v>502</v>
      </c>
      <c r="B328" s="20" t="s">
        <v>539</v>
      </c>
      <c r="C328" s="18" t="s">
        <v>540</v>
      </c>
      <c r="D328" s="17">
        <v>100</v>
      </c>
      <c r="E328" s="33">
        <v>7.3410479999999993E-3</v>
      </c>
      <c r="F328" s="34">
        <f t="shared" si="4"/>
        <v>7.2658951999999999E-2</v>
      </c>
    </row>
    <row r="329" spans="1:6" ht="25.5">
      <c r="A329" s="23" t="s">
        <v>502</v>
      </c>
      <c r="B329" s="20" t="s">
        <v>541</v>
      </c>
      <c r="C329" s="18" t="s">
        <v>540</v>
      </c>
      <c r="D329" s="17">
        <v>250</v>
      </c>
      <c r="E329" s="33">
        <v>3.9849123599999994E-2</v>
      </c>
      <c r="F329" s="34">
        <f t="shared" si="4"/>
        <v>0.16015087640000003</v>
      </c>
    </row>
    <row r="330" spans="1:6" ht="25.5">
      <c r="A330" s="23" t="s">
        <v>502</v>
      </c>
      <c r="B330" s="20" t="s">
        <v>542</v>
      </c>
      <c r="C330" s="18" t="s">
        <v>543</v>
      </c>
      <c r="D330" s="17">
        <v>160</v>
      </c>
      <c r="E330" s="33">
        <v>2.6363937599999998E-2</v>
      </c>
      <c r="F330" s="34">
        <f t="shared" ref="F330:F382" si="5">D330*0.8/1000-E330</f>
        <v>0.1016360624</v>
      </c>
    </row>
    <row r="331" spans="1:6" s="3" customFormat="1" ht="25.5">
      <c r="A331" s="23" t="s">
        <v>140</v>
      </c>
      <c r="B331" s="20" t="s">
        <v>544</v>
      </c>
      <c r="C331" s="17" t="s">
        <v>545</v>
      </c>
      <c r="D331" s="17">
        <v>250</v>
      </c>
      <c r="E331" s="33">
        <v>0.11516269049999998</v>
      </c>
      <c r="F331" s="34">
        <f t="shared" si="5"/>
        <v>8.4837309500000027E-2</v>
      </c>
    </row>
    <row r="332" spans="1:6" s="3" customFormat="1" ht="25.5">
      <c r="A332" s="23" t="s">
        <v>140</v>
      </c>
      <c r="B332" s="20" t="s">
        <v>546</v>
      </c>
      <c r="C332" s="17" t="s">
        <v>545</v>
      </c>
      <c r="D332" s="17">
        <v>250</v>
      </c>
      <c r="E332" s="33">
        <v>0.16618696379999998</v>
      </c>
      <c r="F332" s="34">
        <f t="shared" si="5"/>
        <v>3.3813036200000035E-2</v>
      </c>
    </row>
    <row r="333" spans="1:6" s="3" customFormat="1" ht="25.5">
      <c r="A333" s="28" t="s">
        <v>547</v>
      </c>
      <c r="B333" s="20" t="s">
        <v>548</v>
      </c>
      <c r="C333" s="17" t="s">
        <v>549</v>
      </c>
      <c r="D333" s="17">
        <v>400</v>
      </c>
      <c r="E333" s="33">
        <v>0.11961320084999999</v>
      </c>
      <c r="F333" s="34">
        <f t="shared" si="5"/>
        <v>0.20038679915000002</v>
      </c>
    </row>
    <row r="334" spans="1:6" s="3" customFormat="1" ht="25.5">
      <c r="A334" s="23" t="s">
        <v>61</v>
      </c>
      <c r="B334" s="20" t="s">
        <v>550</v>
      </c>
      <c r="C334" s="38" t="s">
        <v>551</v>
      </c>
      <c r="D334" s="17">
        <v>400</v>
      </c>
      <c r="E334" s="33">
        <v>6.2757980999999996E-3</v>
      </c>
      <c r="F334" s="34">
        <f t="shared" si="5"/>
        <v>0.3137242019</v>
      </c>
    </row>
    <row r="335" spans="1:6" s="3" customFormat="1" ht="25.5">
      <c r="A335" s="24" t="s">
        <v>77</v>
      </c>
      <c r="B335" s="20" t="s">
        <v>552</v>
      </c>
      <c r="C335" s="17" t="s">
        <v>553</v>
      </c>
      <c r="D335" s="17">
        <v>250</v>
      </c>
      <c r="E335" s="33">
        <v>3.3202283399999998E-2</v>
      </c>
      <c r="F335" s="34">
        <f t="shared" si="5"/>
        <v>0.16679771660000001</v>
      </c>
    </row>
    <row r="336" spans="1:6" s="4" customFormat="1" ht="25.5">
      <c r="A336" s="23" t="s">
        <v>140</v>
      </c>
      <c r="B336" s="20" t="s">
        <v>554</v>
      </c>
      <c r="C336" s="35" t="s">
        <v>555</v>
      </c>
      <c r="D336" s="17">
        <v>160</v>
      </c>
      <c r="E336" s="33">
        <v>5.473868400000001E-2</v>
      </c>
      <c r="F336" s="34">
        <f t="shared" si="5"/>
        <v>7.3261315999999993E-2</v>
      </c>
    </row>
    <row r="337" spans="1:6" s="3" customFormat="1" ht="25.5">
      <c r="A337" s="24" t="s">
        <v>77</v>
      </c>
      <c r="B337" s="20" t="s">
        <v>556</v>
      </c>
      <c r="C337" s="17" t="s">
        <v>557</v>
      </c>
      <c r="D337" s="17">
        <v>160</v>
      </c>
      <c r="E337" s="33">
        <v>1.6820575200000003E-2</v>
      </c>
      <c r="F337" s="34">
        <f t="shared" si="5"/>
        <v>0.1111794248</v>
      </c>
    </row>
    <row r="338" spans="1:6" s="3" customFormat="1" ht="25.5">
      <c r="A338" s="24" t="s">
        <v>77</v>
      </c>
      <c r="B338" s="20" t="s">
        <v>558</v>
      </c>
      <c r="C338" s="17" t="s">
        <v>559</v>
      </c>
      <c r="D338" s="17">
        <v>400</v>
      </c>
      <c r="E338" s="33">
        <v>0.2258688861</v>
      </c>
      <c r="F338" s="34">
        <f t="shared" si="5"/>
        <v>9.4131113900000007E-2</v>
      </c>
    </row>
    <row r="339" spans="1:6" s="3" customFormat="1" ht="25.5">
      <c r="A339" s="23" t="s">
        <v>61</v>
      </c>
      <c r="B339" s="20" t="s">
        <v>560</v>
      </c>
      <c r="C339" s="20" t="s">
        <v>561</v>
      </c>
      <c r="D339" s="17">
        <v>400</v>
      </c>
      <c r="E339" s="33">
        <v>0.1489075731</v>
      </c>
      <c r="F339" s="34">
        <f t="shared" si="5"/>
        <v>0.17109242690000001</v>
      </c>
    </row>
    <row r="340" spans="1:6" s="3" customFormat="1" ht="25.5">
      <c r="A340" s="24" t="s">
        <v>58</v>
      </c>
      <c r="B340" s="20" t="s">
        <v>562</v>
      </c>
      <c r="C340" s="17"/>
      <c r="D340" s="17">
        <v>160</v>
      </c>
      <c r="E340" s="33">
        <v>5.0369962500000011E-2</v>
      </c>
      <c r="F340" s="34">
        <f t="shared" si="5"/>
        <v>7.7630037499999999E-2</v>
      </c>
    </row>
    <row r="341" spans="1:6" s="3" customFormat="1" ht="25.5">
      <c r="A341" s="24" t="s">
        <v>58</v>
      </c>
      <c r="B341" s="20" t="s">
        <v>563</v>
      </c>
      <c r="C341" s="17"/>
      <c r="D341" s="17">
        <v>400</v>
      </c>
      <c r="E341" s="33">
        <v>0.15696078255000001</v>
      </c>
      <c r="F341" s="34">
        <f t="shared" si="5"/>
        <v>0.16303921745</v>
      </c>
    </row>
    <row r="342" spans="1:6" s="3" customFormat="1" ht="25.5">
      <c r="A342" s="24" t="s">
        <v>58</v>
      </c>
      <c r="B342" s="20" t="s">
        <v>564</v>
      </c>
      <c r="C342" s="17"/>
      <c r="D342" s="17">
        <v>400</v>
      </c>
      <c r="E342" s="33">
        <v>5.3497887299999998E-2</v>
      </c>
      <c r="F342" s="34">
        <f t="shared" si="5"/>
        <v>0.26650211270000002</v>
      </c>
    </row>
    <row r="343" spans="1:6" s="3" customFormat="1" ht="25.5">
      <c r="A343" s="23" t="s">
        <v>547</v>
      </c>
      <c r="B343" s="20" t="s">
        <v>565</v>
      </c>
      <c r="C343" s="17"/>
      <c r="D343" s="17">
        <v>600</v>
      </c>
      <c r="E343" s="33">
        <v>7.280803529999999E-2</v>
      </c>
      <c r="F343" s="34">
        <f t="shared" si="5"/>
        <v>0.40719196469999996</v>
      </c>
    </row>
    <row r="344" spans="1:6" s="3" customFormat="1" ht="25.5">
      <c r="A344" s="23" t="s">
        <v>132</v>
      </c>
      <c r="B344" s="20" t="s">
        <v>566</v>
      </c>
      <c r="C344" s="17"/>
      <c r="D344" s="17">
        <v>400</v>
      </c>
      <c r="E344" s="33">
        <v>9.8733105900000007E-2</v>
      </c>
      <c r="F344" s="34">
        <f t="shared" si="5"/>
        <v>0.2212668941</v>
      </c>
    </row>
    <row r="345" spans="1:6" s="3" customFormat="1" ht="25.5">
      <c r="A345" s="23" t="s">
        <v>547</v>
      </c>
      <c r="B345" s="20" t="s">
        <v>567</v>
      </c>
      <c r="C345" s="20"/>
      <c r="D345" s="17">
        <v>250</v>
      </c>
      <c r="E345" s="33">
        <v>2.9204604000000003E-3</v>
      </c>
      <c r="F345" s="34">
        <f t="shared" si="5"/>
        <v>0.19707953960000002</v>
      </c>
    </row>
    <row r="346" spans="1:6" s="3" customFormat="1" ht="25.5">
      <c r="A346" s="23" t="s">
        <v>5</v>
      </c>
      <c r="B346" s="20" t="s">
        <v>568</v>
      </c>
      <c r="C346" s="20"/>
      <c r="D346" s="17">
        <v>630</v>
      </c>
      <c r="E346" s="33">
        <v>0.16617898439999998</v>
      </c>
      <c r="F346" s="34">
        <f t="shared" si="5"/>
        <v>0.3378210156</v>
      </c>
    </row>
    <row r="347" spans="1:6" s="3" customFormat="1">
      <c r="A347" s="24" t="s">
        <v>77</v>
      </c>
      <c r="B347" s="20" t="s">
        <v>569</v>
      </c>
      <c r="C347" s="17"/>
      <c r="D347" s="17">
        <v>630</v>
      </c>
      <c r="E347" s="33">
        <v>1.9070765999999997E-3</v>
      </c>
      <c r="F347" s="34">
        <f t="shared" si="5"/>
        <v>0.5020929234</v>
      </c>
    </row>
    <row r="348" spans="1:6" s="3" customFormat="1" ht="25.5">
      <c r="A348" s="23" t="s">
        <v>132</v>
      </c>
      <c r="B348" s="20" t="s">
        <v>570</v>
      </c>
      <c r="C348" s="17"/>
      <c r="D348" s="17">
        <v>250</v>
      </c>
      <c r="E348" s="33">
        <v>0.13806755819999997</v>
      </c>
      <c r="F348" s="34">
        <f t="shared" si="5"/>
        <v>6.1932441800000043E-2</v>
      </c>
    </row>
    <row r="349" spans="1:6" s="3" customFormat="1">
      <c r="A349" s="24" t="s">
        <v>58</v>
      </c>
      <c r="B349" s="20" t="s">
        <v>571</v>
      </c>
      <c r="C349" s="17"/>
      <c r="D349" s="17">
        <v>400</v>
      </c>
      <c r="E349" s="33">
        <v>0.23554390859999999</v>
      </c>
      <c r="F349" s="34">
        <f t="shared" si="5"/>
        <v>8.4456091400000016E-2</v>
      </c>
    </row>
    <row r="350" spans="1:6" s="3" customFormat="1" ht="25.5">
      <c r="A350" s="23" t="s">
        <v>77</v>
      </c>
      <c r="B350" s="20" t="s">
        <v>572</v>
      </c>
      <c r="C350" s="20"/>
      <c r="D350" s="17">
        <v>160</v>
      </c>
      <c r="E350" s="33">
        <v>7.2347224950000011E-2</v>
      </c>
      <c r="F350" s="34">
        <f t="shared" si="5"/>
        <v>5.5652775049999992E-2</v>
      </c>
    </row>
    <row r="351" spans="1:6" s="3" customFormat="1" ht="25.5">
      <c r="A351" s="23" t="s">
        <v>13</v>
      </c>
      <c r="B351" s="20" t="s">
        <v>573</v>
      </c>
      <c r="C351" s="17"/>
      <c r="D351" s="17">
        <v>250</v>
      </c>
      <c r="E351" s="33">
        <v>0.27843318360000002</v>
      </c>
      <c r="F351" s="34">
        <f t="shared" si="5"/>
        <v>-7.8433183600000012E-2</v>
      </c>
    </row>
    <row r="352" spans="1:6" s="3" customFormat="1" ht="25.5">
      <c r="A352" s="23" t="s">
        <v>5</v>
      </c>
      <c r="B352" s="20" t="s">
        <v>574</v>
      </c>
      <c r="C352" s="17"/>
      <c r="D352" s="17">
        <v>250</v>
      </c>
      <c r="E352" s="33">
        <v>7.1844522750000001E-2</v>
      </c>
      <c r="F352" s="34">
        <f t="shared" si="5"/>
        <v>0.12815547725000001</v>
      </c>
    </row>
    <row r="353" spans="1:6" s="3" customFormat="1" ht="25.5">
      <c r="A353" s="23" t="s">
        <v>13</v>
      </c>
      <c r="B353" s="20" t="s">
        <v>575</v>
      </c>
      <c r="C353" s="17"/>
      <c r="D353" s="17">
        <v>560</v>
      </c>
      <c r="E353" s="33">
        <v>1.4682096E-2</v>
      </c>
      <c r="F353" s="34">
        <f t="shared" si="5"/>
        <v>0.43331790400000003</v>
      </c>
    </row>
    <row r="354" spans="1:6" s="3" customFormat="1" ht="25.5">
      <c r="A354" s="23" t="s">
        <v>547</v>
      </c>
      <c r="B354" s="20" t="s">
        <v>576</v>
      </c>
      <c r="C354" s="17"/>
      <c r="D354" s="17">
        <v>250</v>
      </c>
      <c r="E354" s="33">
        <v>0.10228194404999999</v>
      </c>
      <c r="F354" s="34">
        <f t="shared" si="5"/>
        <v>9.7718055950000021E-2</v>
      </c>
    </row>
    <row r="355" spans="1:6" s="3" customFormat="1" ht="25.5">
      <c r="A355" s="23" t="s">
        <v>132</v>
      </c>
      <c r="B355" s="20" t="s">
        <v>577</v>
      </c>
      <c r="C355" s="20"/>
      <c r="D355" s="17">
        <v>400</v>
      </c>
      <c r="E355" s="33">
        <v>5.9877417599999989E-2</v>
      </c>
      <c r="F355" s="34">
        <f t="shared" si="5"/>
        <v>0.26012258240000002</v>
      </c>
    </row>
    <row r="356" spans="1:6" s="3" customFormat="1" ht="25.5">
      <c r="A356" s="23" t="s">
        <v>578</v>
      </c>
      <c r="B356" s="25" t="s">
        <v>579</v>
      </c>
      <c r="C356" s="17"/>
      <c r="D356" s="17">
        <v>600</v>
      </c>
      <c r="E356" s="33">
        <v>1.2603462299999998E-2</v>
      </c>
      <c r="F356" s="34">
        <f t="shared" si="5"/>
        <v>0.4673965377</v>
      </c>
    </row>
    <row r="357" spans="1:6" s="3" customFormat="1" ht="25.5">
      <c r="A357" s="24" t="s">
        <v>77</v>
      </c>
      <c r="B357" s="20" t="s">
        <v>580</v>
      </c>
      <c r="C357" s="20"/>
      <c r="D357" s="17">
        <v>630</v>
      </c>
      <c r="E357" s="33">
        <v>0.21140422875000003</v>
      </c>
      <c r="F357" s="34">
        <f t="shared" si="5"/>
        <v>0.29259577124999997</v>
      </c>
    </row>
    <row r="358" spans="1:6" s="3" customFormat="1" ht="25.5">
      <c r="A358" s="23" t="s">
        <v>148</v>
      </c>
      <c r="B358" s="25" t="s">
        <v>581</v>
      </c>
      <c r="C358" s="17"/>
      <c r="D358" s="17">
        <v>600</v>
      </c>
      <c r="E358" s="33">
        <v>5.5057860000000004E-3</v>
      </c>
      <c r="F358" s="34">
        <f t="shared" si="5"/>
        <v>0.47449421399999997</v>
      </c>
    </row>
    <row r="359" spans="1:6" s="3" customFormat="1" ht="25.5">
      <c r="A359" s="23" t="s">
        <v>148</v>
      </c>
      <c r="B359" s="25" t="s">
        <v>582</v>
      </c>
      <c r="C359" s="17"/>
      <c r="D359" s="17">
        <v>400</v>
      </c>
      <c r="E359" s="33">
        <v>3.7144107000000003E-2</v>
      </c>
      <c r="F359" s="34">
        <f t="shared" si="5"/>
        <v>0.28285589300000002</v>
      </c>
    </row>
    <row r="360" spans="1:6" s="3" customFormat="1" ht="25.5">
      <c r="A360" s="24" t="s">
        <v>77</v>
      </c>
      <c r="B360" s="20" t="s">
        <v>583</v>
      </c>
      <c r="C360" s="17" t="s">
        <v>584</v>
      </c>
      <c r="D360" s="17">
        <v>40</v>
      </c>
      <c r="E360" s="33">
        <v>8.8782794100000006E-2</v>
      </c>
      <c r="F360" s="34">
        <f t="shared" si="5"/>
        <v>-5.6782794100000006E-2</v>
      </c>
    </row>
    <row r="361" spans="1:6" s="3" customFormat="1" ht="25.5">
      <c r="A361" s="23" t="s">
        <v>5</v>
      </c>
      <c r="B361" s="20" t="s">
        <v>585</v>
      </c>
      <c r="C361" s="17" t="s">
        <v>47</v>
      </c>
      <c r="D361" s="17">
        <v>100</v>
      </c>
      <c r="E361" s="33">
        <v>0.11485348875</v>
      </c>
      <c r="F361" s="34">
        <f t="shared" si="5"/>
        <v>-3.4853488749999995E-2</v>
      </c>
    </row>
    <row r="362" spans="1:6" s="3" customFormat="1" ht="25.5">
      <c r="A362" s="23" t="s">
        <v>578</v>
      </c>
      <c r="B362" s="20" t="s">
        <v>586</v>
      </c>
      <c r="C362" s="18" t="s">
        <v>587</v>
      </c>
      <c r="D362" s="17">
        <v>250</v>
      </c>
      <c r="E362" s="33">
        <v>0.15477841664999997</v>
      </c>
      <c r="F362" s="34">
        <f t="shared" si="5"/>
        <v>4.5221583350000039E-2</v>
      </c>
    </row>
    <row r="363" spans="1:6" s="3" customFormat="1" ht="25.5">
      <c r="A363" s="23" t="s">
        <v>578</v>
      </c>
      <c r="B363" s="20" t="s">
        <v>588</v>
      </c>
      <c r="C363" s="20"/>
      <c r="D363" s="17">
        <v>630</v>
      </c>
      <c r="E363" s="33">
        <v>0.55449449055</v>
      </c>
      <c r="F363" s="34">
        <f t="shared" si="5"/>
        <v>-5.0494490549999993E-2</v>
      </c>
    </row>
    <row r="364" spans="1:6" s="3" customFormat="1">
      <c r="A364" s="24" t="s">
        <v>72</v>
      </c>
      <c r="B364" s="20" t="s">
        <v>589</v>
      </c>
      <c r="C364" s="17" t="s">
        <v>590</v>
      </c>
      <c r="D364" s="17">
        <v>1000</v>
      </c>
      <c r="E364" s="33">
        <v>0.45698023800000009</v>
      </c>
      <c r="F364" s="34">
        <f t="shared" si="5"/>
        <v>0.34301976199999995</v>
      </c>
    </row>
    <row r="365" spans="1:6" s="3" customFormat="1">
      <c r="A365" s="23" t="s">
        <v>58</v>
      </c>
      <c r="B365" s="20" t="s">
        <v>591</v>
      </c>
      <c r="C365" s="20"/>
      <c r="D365" s="17">
        <v>400</v>
      </c>
      <c r="E365" s="33">
        <v>4.4285669999999996E-4</v>
      </c>
      <c r="F365" s="34">
        <f t="shared" si="5"/>
        <v>0.31955714330000001</v>
      </c>
    </row>
    <row r="366" spans="1:6" s="3" customFormat="1" ht="25.5">
      <c r="A366" s="24" t="s">
        <v>54</v>
      </c>
      <c r="B366" s="20" t="s">
        <v>592</v>
      </c>
      <c r="C366" s="17" t="s">
        <v>593</v>
      </c>
      <c r="D366" s="18">
        <v>630</v>
      </c>
      <c r="E366" s="33">
        <v>0.2596337172</v>
      </c>
      <c r="F366" s="34">
        <f t="shared" si="5"/>
        <v>0.2443662828</v>
      </c>
    </row>
    <row r="367" spans="1:6" s="3" customFormat="1">
      <c r="A367" s="23" t="s">
        <v>13</v>
      </c>
      <c r="B367" s="20" t="s">
        <v>594</v>
      </c>
      <c r="C367" s="20"/>
      <c r="D367" s="17">
        <v>630</v>
      </c>
      <c r="E367" s="33">
        <v>0.40067360189999995</v>
      </c>
      <c r="F367" s="34">
        <f t="shared" si="5"/>
        <v>0.10332639810000005</v>
      </c>
    </row>
    <row r="368" spans="1:6" s="3" customFormat="1">
      <c r="A368" s="23" t="s">
        <v>148</v>
      </c>
      <c r="B368" s="20" t="s">
        <v>595</v>
      </c>
      <c r="C368" s="17" t="s">
        <v>596</v>
      </c>
      <c r="D368" s="17">
        <v>630</v>
      </c>
      <c r="E368" s="33">
        <v>0.3976294608</v>
      </c>
      <c r="F368" s="34">
        <f t="shared" si="5"/>
        <v>0.1063705392</v>
      </c>
    </row>
    <row r="369" spans="1:6" s="3" customFormat="1">
      <c r="A369" s="23" t="s">
        <v>13</v>
      </c>
      <c r="B369" s="20" t="s">
        <v>597</v>
      </c>
      <c r="C369" s="17"/>
      <c r="D369" s="17">
        <v>400</v>
      </c>
      <c r="E369" s="33">
        <v>8.7877132199999999E-2</v>
      </c>
      <c r="F369" s="34">
        <f t="shared" si="5"/>
        <v>0.23212286780000002</v>
      </c>
    </row>
    <row r="370" spans="1:6" s="3" customFormat="1">
      <c r="A370" s="23" t="s">
        <v>77</v>
      </c>
      <c r="B370" s="20" t="s">
        <v>598</v>
      </c>
      <c r="C370" s="20" t="s">
        <v>448</v>
      </c>
      <c r="D370" s="17">
        <v>1000</v>
      </c>
      <c r="E370" s="33">
        <v>0.61331463764999994</v>
      </c>
      <c r="F370" s="34">
        <f t="shared" si="5"/>
        <v>0.18668536235000011</v>
      </c>
    </row>
    <row r="371" spans="1:6" s="3" customFormat="1">
      <c r="A371" s="23" t="s">
        <v>72</v>
      </c>
      <c r="B371" s="20" t="s">
        <v>599</v>
      </c>
      <c r="C371" s="20"/>
      <c r="D371" s="17">
        <v>400</v>
      </c>
      <c r="E371" s="33">
        <v>0.27477063900000004</v>
      </c>
      <c r="F371" s="34">
        <f t="shared" si="5"/>
        <v>4.5229360999999968E-2</v>
      </c>
    </row>
    <row r="372" spans="1:6" s="3" customFormat="1">
      <c r="A372" s="23" t="s">
        <v>600</v>
      </c>
      <c r="B372" s="20" t="s">
        <v>601</v>
      </c>
      <c r="C372" s="17" t="s">
        <v>602</v>
      </c>
      <c r="D372" s="17">
        <v>1000</v>
      </c>
      <c r="E372" s="33">
        <f>1.3098264894-0.4</f>
        <v>0.90982648939999999</v>
      </c>
      <c r="F372" s="34">
        <f t="shared" si="5"/>
        <v>-0.10982648939999995</v>
      </c>
    </row>
    <row r="373" spans="1:6" s="3" customFormat="1" ht="25.5">
      <c r="A373" s="23" t="s">
        <v>140</v>
      </c>
      <c r="B373" s="20" t="s">
        <v>603</v>
      </c>
      <c r="C373" s="20"/>
      <c r="D373" s="17">
        <v>600</v>
      </c>
      <c r="E373" s="33">
        <v>0.55495929060000004</v>
      </c>
      <c r="F373" s="34">
        <f t="shared" si="5"/>
        <v>-7.4959290600000061E-2</v>
      </c>
    </row>
    <row r="374" spans="1:6" s="3" customFormat="1" ht="25.5">
      <c r="A374" s="23" t="s">
        <v>77</v>
      </c>
      <c r="B374" s="20" t="s">
        <v>604</v>
      </c>
      <c r="C374" s="17" t="s">
        <v>605</v>
      </c>
      <c r="D374" s="17">
        <v>630</v>
      </c>
      <c r="E374" s="33">
        <v>0.52815648599999998</v>
      </c>
      <c r="F374" s="34">
        <f t="shared" si="5"/>
        <v>-2.4156485999999977E-2</v>
      </c>
    </row>
    <row r="375" spans="1:6" s="3" customFormat="1">
      <c r="A375" s="23" t="s">
        <v>54</v>
      </c>
      <c r="B375" s="20" t="s">
        <v>606</v>
      </c>
      <c r="C375" s="20"/>
      <c r="D375" s="17">
        <v>1000</v>
      </c>
      <c r="E375" s="33">
        <v>5.0485663800000004E-2</v>
      </c>
      <c r="F375" s="34">
        <f t="shared" si="5"/>
        <v>0.74951433620000008</v>
      </c>
    </row>
    <row r="376" spans="1:6" s="3" customFormat="1" ht="25.5">
      <c r="A376" s="23" t="s">
        <v>54</v>
      </c>
      <c r="B376" s="20" t="s">
        <v>607</v>
      </c>
      <c r="C376" s="20"/>
      <c r="D376" s="17">
        <v>630</v>
      </c>
      <c r="E376" s="33">
        <v>8.6045859899999994E-2</v>
      </c>
      <c r="F376" s="34">
        <f t="shared" si="5"/>
        <v>0.41795414009999998</v>
      </c>
    </row>
    <row r="377" spans="1:6" s="3" customFormat="1">
      <c r="A377" s="23" t="s">
        <v>132</v>
      </c>
      <c r="B377" s="20" t="s">
        <v>608</v>
      </c>
      <c r="C377" s="17"/>
      <c r="D377" s="17">
        <v>630</v>
      </c>
      <c r="E377" s="33">
        <v>0.16993728180000001</v>
      </c>
      <c r="F377" s="34">
        <f t="shared" si="5"/>
        <v>0.3340627182</v>
      </c>
    </row>
    <row r="378" spans="1:6" s="3" customFormat="1" ht="25.5">
      <c r="A378" s="24" t="s">
        <v>58</v>
      </c>
      <c r="B378" s="20" t="s">
        <v>609</v>
      </c>
      <c r="C378" s="17" t="s">
        <v>610</v>
      </c>
      <c r="D378" s="17">
        <v>400</v>
      </c>
      <c r="E378" s="33">
        <v>0.22078800315000002</v>
      </c>
      <c r="F378" s="34">
        <f t="shared" si="5"/>
        <v>9.9211996849999984E-2</v>
      </c>
    </row>
    <row r="379" spans="1:6" s="5" customFormat="1">
      <c r="A379" s="23" t="s">
        <v>600</v>
      </c>
      <c r="B379" s="20" t="s">
        <v>611</v>
      </c>
      <c r="C379" s="17" t="s">
        <v>612</v>
      </c>
      <c r="D379" s="17">
        <v>630</v>
      </c>
      <c r="E379" s="33">
        <v>3.4869978000000003E-2</v>
      </c>
      <c r="F379" s="34">
        <f t="shared" si="5"/>
        <v>0.46913002199999998</v>
      </c>
    </row>
    <row r="380" spans="1:6" s="3" customFormat="1" ht="25.5">
      <c r="A380" s="23" t="s">
        <v>13</v>
      </c>
      <c r="B380" s="20" t="s">
        <v>613</v>
      </c>
      <c r="C380" s="20"/>
      <c r="D380" s="17">
        <v>600</v>
      </c>
      <c r="E380" s="33">
        <v>0.50200599735000007</v>
      </c>
      <c r="F380" s="34">
        <f t="shared" si="5"/>
        <v>-2.2005997350000084E-2</v>
      </c>
    </row>
    <row r="381" spans="1:6" s="3" customFormat="1" ht="25.5">
      <c r="A381" s="26" t="s">
        <v>140</v>
      </c>
      <c r="B381" s="20" t="s">
        <v>614</v>
      </c>
      <c r="C381" s="17" t="s">
        <v>615</v>
      </c>
      <c r="D381" s="17">
        <v>400</v>
      </c>
      <c r="E381" s="33">
        <v>0.35387841059999997</v>
      </c>
      <c r="F381" s="34">
        <f t="shared" si="5"/>
        <v>-3.3878410599999964E-2</v>
      </c>
    </row>
    <row r="382" spans="1:6" s="3" customFormat="1" ht="26.25" thickBot="1">
      <c r="A382" s="29" t="s">
        <v>616</v>
      </c>
      <c r="B382" s="39" t="s">
        <v>617</v>
      </c>
      <c r="C382" s="40"/>
      <c r="D382" s="40">
        <v>400</v>
      </c>
      <c r="E382" s="33">
        <v>5.39048367E-2</v>
      </c>
      <c r="F382" s="34">
        <f t="shared" si="5"/>
        <v>0.26609516329999999</v>
      </c>
    </row>
  </sheetData>
  <mergeCells count="2">
    <mergeCell ref="B5:D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2024-06-27T10:48:00Z</dcterms:created>
  <dcterms:modified xsi:type="dcterms:W3CDTF">2024-11-27T10:24:17Z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A0C2138110424032A62E07932F63E3C8_12</vt:lpwstr>
  </property>
</Properties>
</file>