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2024 март\"/>
    </mc:Choice>
  </mc:AlternateContent>
  <xr:revisionPtr revIDLastSave="0" documentId="13_ncr:1_{C6B52F79-3235-4E3C-A481-1DC91AC4B7A4}" xr6:coauthVersionLast="47" xr6:coauthVersionMax="47" xr10:uidLastSave="{00000000-0000-0000-0000-000000000000}"/>
  <bookViews>
    <workbookView xWindow="-120" yWindow="-120" windowWidth="29040" windowHeight="15720" firstSheet="1" activeTab="6" xr2:uid="{00000000-000D-0000-FFFF-FFFF00000000}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G11" i="8"/>
  <c r="G18" i="8"/>
  <c r="G6" i="8"/>
  <c r="G7" i="8"/>
  <c r="G46" i="8"/>
  <c r="G63" i="8"/>
  <c r="G4" i="8"/>
  <c r="G56" i="8"/>
  <c r="G60" i="8"/>
  <c r="G16" i="3"/>
  <c r="G9" i="3"/>
  <c r="G67" i="3"/>
  <c r="G4" i="3"/>
  <c r="G15" i="3"/>
  <c r="G28" i="3"/>
  <c r="G24" i="3"/>
  <c r="G54" i="3"/>
  <c r="G8" i="3"/>
  <c r="G53" i="3"/>
  <c r="G6" i="3"/>
  <c r="G24" i="2"/>
  <c r="G14" i="2"/>
  <c r="G41" i="2"/>
  <c r="G31" i="2"/>
  <c r="G15" i="2"/>
  <c r="G32" i="2"/>
  <c r="G22" i="2"/>
  <c r="G9" i="2"/>
  <c r="G33" i="2"/>
  <c r="G40" i="2"/>
  <c r="G10" i="2"/>
  <c r="G25" i="10"/>
  <c r="G39" i="10"/>
  <c r="G48" i="10"/>
  <c r="G49" i="10"/>
  <c r="G50" i="10"/>
  <c r="G55" i="10"/>
  <c r="G36" i="10"/>
  <c r="G52" i="10"/>
  <c r="G46" i="10"/>
  <c r="G104" i="10"/>
  <c r="G8" i="10"/>
  <c r="G139" i="10"/>
  <c r="G62" i="10"/>
  <c r="G54" i="10"/>
  <c r="G45" i="10"/>
  <c r="G128" i="10"/>
  <c r="G38" i="10"/>
  <c r="G68" i="10"/>
  <c r="G41" i="10"/>
  <c r="G112" i="10"/>
  <c r="G114" i="10"/>
  <c r="G5" i="10"/>
  <c r="G33" i="10"/>
  <c r="G23" i="10"/>
  <c r="G129" i="10"/>
  <c r="G44" i="10"/>
  <c r="G165" i="10"/>
  <c r="G133" i="10"/>
  <c r="G29" i="10"/>
  <c r="G17" i="10"/>
  <c r="G64" i="10"/>
  <c r="G24" i="10"/>
  <c r="G22" i="10"/>
  <c r="G125" i="10"/>
  <c r="G141" i="10"/>
  <c r="G103" i="10"/>
  <c r="G21" i="10"/>
  <c r="G140" i="10"/>
  <c r="G51" i="10"/>
  <c r="G61" i="8"/>
  <c r="G26" i="11"/>
  <c r="G41" i="11"/>
  <c r="G65" i="11"/>
  <c r="G60" i="11"/>
  <c r="G29" i="11"/>
  <c r="G4" i="12" l="1"/>
  <c r="G14" i="13"/>
  <c r="G29" i="13"/>
  <c r="G53" i="13"/>
  <c r="G50" i="13"/>
  <c r="G67" i="10"/>
  <c r="G66" i="10" l="1"/>
  <c r="G90" i="10"/>
  <c r="G14" i="10"/>
  <c r="G108" i="10"/>
  <c r="G59" i="10"/>
  <c r="G28" i="10"/>
  <c r="G32" i="5"/>
  <c r="G34" i="5"/>
  <c r="G28" i="5"/>
  <c r="G32" i="7"/>
  <c r="G59" i="9"/>
  <c r="G46" i="9"/>
  <c r="G13" i="9"/>
  <c r="G54" i="9"/>
  <c r="G27" i="2"/>
  <c r="G23" i="2"/>
  <c r="G13" i="12"/>
  <c r="G15" i="6"/>
  <c r="G34" i="11"/>
  <c r="G14" i="8"/>
  <c r="G13" i="8"/>
  <c r="G37" i="4"/>
  <c r="G36" i="3"/>
  <c r="G33" i="14"/>
  <c r="G15" i="14"/>
  <c r="G3" i="10"/>
  <c r="G96" i="10"/>
  <c r="G26" i="10"/>
  <c r="G16" i="2" l="1"/>
  <c r="G30" i="2"/>
  <c r="G72" i="14" l="1"/>
  <c r="G74" i="14"/>
  <c r="G13" i="14"/>
  <c r="G24" i="8"/>
  <c r="G57" i="7"/>
  <c r="G59" i="7"/>
  <c r="G11" i="13"/>
  <c r="G10" i="4"/>
  <c r="G157" i="10"/>
  <c r="G131" i="10"/>
  <c r="G12" i="2" l="1"/>
  <c r="G6" i="2"/>
  <c r="G3" i="6"/>
  <c r="G45" i="5"/>
  <c r="G56" i="14"/>
  <c r="G12" i="3"/>
  <c r="G10" i="3"/>
  <c r="G46" i="12"/>
  <c r="G99" i="10"/>
  <c r="G70" i="10"/>
  <c r="G57" i="10"/>
  <c r="G29" i="2"/>
  <c r="G12" i="4"/>
  <c r="G36" i="4"/>
  <c r="G24" i="4"/>
  <c r="G95" i="10"/>
  <c r="G41" i="12"/>
  <c r="G85" i="10" l="1"/>
  <c r="G75" i="10"/>
  <c r="G20" i="13"/>
  <c r="G19" i="13"/>
  <c r="G65" i="13"/>
  <c r="G26" i="13"/>
  <c r="G24" i="13"/>
  <c r="G7" i="13"/>
  <c r="G62" i="13"/>
  <c r="G66" i="11"/>
  <c r="G28" i="8"/>
  <c r="G10" i="14"/>
  <c r="G34" i="2"/>
  <c r="G23" i="6"/>
  <c r="G20" i="7"/>
  <c r="G61" i="12"/>
  <c r="G40" i="12"/>
  <c r="G80" i="10"/>
  <c r="G40" i="13"/>
  <c r="G68" i="8"/>
  <c r="G69" i="8"/>
  <c r="G44" i="6"/>
  <c r="G45" i="3"/>
  <c r="G40" i="3"/>
  <c r="G5" i="3"/>
  <c r="G11" i="4"/>
  <c r="G35" i="4"/>
  <c r="G27" i="4"/>
  <c r="G25" i="14"/>
  <c r="G23" i="14"/>
  <c r="G56" i="7"/>
  <c r="G20" i="8"/>
  <c r="G17" i="8"/>
  <c r="G43" i="10" l="1"/>
  <c r="G9" i="10"/>
  <c r="G53" i="10"/>
  <c r="G65" i="10"/>
  <c r="G5" i="2" l="1"/>
  <c r="G57" i="14"/>
  <c r="G61" i="14"/>
  <c r="G62" i="14"/>
  <c r="G68" i="14"/>
  <c r="G45" i="14"/>
  <c r="G47" i="14"/>
  <c r="G39" i="14"/>
  <c r="G30" i="14"/>
  <c r="G29" i="14"/>
  <c r="G21" i="14"/>
  <c r="G32" i="14"/>
  <c r="G63" i="14"/>
  <c r="G59" i="14"/>
  <c r="G58" i="14"/>
  <c r="G81" i="14"/>
  <c r="G71" i="14"/>
  <c r="G90" i="3" l="1"/>
  <c r="G23" i="12"/>
  <c r="G12" i="7"/>
  <c r="G40" i="7"/>
  <c r="G17" i="4"/>
  <c r="G6" i="4"/>
  <c r="G74" i="10"/>
  <c r="G20" i="10"/>
  <c r="G71" i="10"/>
  <c r="G79" i="10"/>
  <c r="G47" i="10"/>
  <c r="G7" i="2"/>
  <c r="G175" i="10" l="1"/>
  <c r="G173" i="10"/>
  <c r="G152" i="10"/>
  <c r="G169" i="10"/>
  <c r="G147" i="10"/>
  <c r="G18" i="4"/>
  <c r="G49" i="13"/>
  <c r="G34" i="6"/>
  <c r="G3" i="12"/>
  <c r="G29" i="12"/>
  <c r="G34" i="12"/>
  <c r="G48" i="12"/>
  <c r="G36" i="11"/>
  <c r="G75" i="11"/>
  <c r="G61" i="11"/>
  <c r="G65" i="8"/>
  <c r="G14" i="7"/>
  <c r="G8" i="7"/>
  <c r="G101" i="3"/>
  <c r="G93" i="3"/>
  <c r="G97" i="3"/>
  <c r="G87" i="3"/>
  <c r="G4" i="14"/>
  <c r="G20" i="2"/>
  <c r="G25" i="2"/>
  <c r="G28" i="2"/>
  <c r="G35" i="5" l="1"/>
  <c r="G41" i="5"/>
  <c r="G57" i="11"/>
  <c r="G70" i="11"/>
  <c r="G73" i="11"/>
  <c r="G53" i="11"/>
  <c r="G22" i="4"/>
  <c r="G23" i="4"/>
  <c r="G82" i="3"/>
  <c r="G43" i="3"/>
  <c r="G14" i="14"/>
  <c r="G66" i="14"/>
  <c r="G102" i="10"/>
  <c r="G15" i="10"/>
  <c r="G84" i="10"/>
  <c r="G105" i="10"/>
  <c r="G91" i="10"/>
  <c r="G60" i="10"/>
  <c r="G9" i="9"/>
  <c r="G56" i="9"/>
  <c r="G13" i="6"/>
  <c r="G44" i="9"/>
  <c r="G55" i="4"/>
  <c r="G42" i="4"/>
  <c r="G13" i="11"/>
  <c r="G30" i="6"/>
  <c r="G51" i="13"/>
  <c r="G7" i="3"/>
  <c r="G3" i="14"/>
  <c r="G12" i="10"/>
  <c r="G56" i="10"/>
  <c r="G94" i="10"/>
  <c r="G132" i="10"/>
  <c r="G155" i="10"/>
  <c r="G72" i="10"/>
  <c r="G98" i="10"/>
  <c r="G48" i="4"/>
  <c r="G54" i="4"/>
  <c r="G6" i="11"/>
  <c r="G69" i="11"/>
  <c r="G4" i="11"/>
  <c r="G24" i="7"/>
  <c r="G7" i="14"/>
  <c r="G6" i="14"/>
  <c r="G50" i="14"/>
  <c r="G74" i="11"/>
  <c r="G31" i="3"/>
  <c r="G8" i="8"/>
  <c r="G37" i="9"/>
  <c r="H41" i="2"/>
  <c r="H30" i="2"/>
  <c r="G16" i="12"/>
  <c r="H41" i="10"/>
  <c r="G11" i="6"/>
  <c r="G74" i="9"/>
  <c r="G46" i="4"/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H3" i="5"/>
  <c r="H21" i="2"/>
  <c r="H4" i="14" l="1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3" i="14"/>
  <c r="H4" i="13" l="1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3" i="13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3" i="12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3" i="11"/>
  <c r="H4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3" i="10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3" i="9"/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3" i="8"/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3" i="7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3" i="6"/>
  <c r="H21" i="5" l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8" i="2"/>
  <c r="H39" i="2"/>
  <c r="H40" i="2"/>
  <c r="H3" i="2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3" i="3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3" i="4"/>
</calcChain>
</file>

<file path=xl/sharedStrings.xml><?xml version="1.0" encoding="utf-8"?>
<sst xmlns="http://schemas.openxmlformats.org/spreadsheetml/2006/main" count="1106" uniqueCount="1007">
  <si>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</si>
  <si>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</si>
  <si>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</si>
  <si>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</si>
  <si>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</si>
  <si>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</si>
  <si>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</si>
  <si>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</si>
  <si>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</si>
  <si>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</si>
  <si>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</si>
  <si>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</si>
  <si>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</si>
  <si>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</si>
  <si>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</si>
  <si>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</si>
  <si>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</si>
  <si>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</si>
  <si>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</si>
  <si>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</si>
  <si>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</si>
  <si>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</si>
  <si>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</si>
  <si>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</si>
  <si>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</si>
  <si>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</si>
  <si>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</si>
  <si>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</si>
  <si>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</si>
  <si>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</si>
  <si>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</si>
  <si>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</si>
  <si>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</si>
  <si>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</si>
  <si>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</si>
  <si>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</si>
  <si>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</si>
  <si>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</si>
  <si>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</si>
  <si>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</si>
  <si>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</si>
  <si>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</si>
  <si>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</si>
  <si>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</si>
  <si>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</si>
  <si>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</si>
  <si>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</si>
  <si>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</si>
  <si>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</si>
  <si>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</si>
  <si>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</si>
  <si>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</si>
  <si>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</si>
  <si>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</si>
  <si>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</si>
  <si>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</si>
  <si>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</si>
  <si>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</si>
  <si>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</si>
  <si>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</si>
  <si>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</si>
  <si>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</si>
  <si>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</si>
  <si>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</si>
  <si>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</si>
  <si>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</si>
  <si>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</si>
  <si>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</si>
  <si>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</si>
  <si>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</si>
  <si>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</si>
  <si>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</si>
  <si>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</si>
  <si>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</si>
  <si>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</si>
  <si>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</si>
  <si>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</si>
  <si>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</si>
  <si>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</si>
  <si>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</si>
  <si>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</si>
  <si>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</si>
  <si>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</si>
  <si>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</si>
  <si>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</si>
  <si>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</si>
  <si>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</si>
  <si>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</si>
  <si>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</si>
  <si>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</si>
  <si>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</si>
  <si>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</si>
  <si>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</si>
  <si>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</si>
  <si>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</si>
  <si>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</si>
  <si>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</si>
  <si>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</si>
  <si>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</si>
  <si>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</si>
  <si>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</si>
  <si>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</si>
  <si>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</si>
  <si>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</si>
  <si>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</si>
  <si>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</si>
  <si>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</si>
  <si>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</si>
  <si>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</si>
  <si>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</si>
  <si>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</si>
  <si>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</si>
  <si>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</si>
  <si>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</si>
  <si>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</si>
  <si>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</si>
  <si>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</si>
  <si>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</si>
  <si>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</si>
  <si>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</si>
  <si>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</si>
  <si>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</si>
  <si>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</si>
  <si>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</si>
  <si>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</si>
  <si>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</si>
  <si>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</si>
  <si>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</si>
  <si>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</si>
  <si>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</si>
  <si>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</si>
  <si>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</si>
  <si>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</si>
  <si>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</si>
  <si>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</si>
  <si>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</si>
  <si>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</si>
  <si>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</si>
  <si>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</si>
  <si>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</si>
  <si>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</si>
  <si>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</si>
  <si>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</si>
  <si>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</si>
  <si>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</si>
  <si>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</si>
  <si>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</si>
  <si>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</si>
  <si>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</si>
  <si>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</si>
  <si>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</si>
  <si>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</si>
  <si>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</si>
  <si>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</si>
  <si>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</si>
  <si>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</si>
  <si>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</si>
  <si>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</si>
  <si>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</si>
  <si>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</si>
  <si>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</si>
  <si>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</si>
  <si>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</si>
  <si>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</si>
  <si>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</si>
  <si>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</si>
  <si>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</si>
  <si>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</si>
  <si>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</si>
  <si>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</si>
  <si>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</si>
  <si>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</si>
  <si>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</si>
  <si>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</si>
  <si>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</si>
  <si>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</si>
  <si>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</si>
  <si>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</si>
  <si>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</si>
  <si>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</si>
  <si>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</si>
  <si>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</si>
  <si>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</si>
  <si>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</si>
  <si>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</si>
  <si>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</si>
  <si>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</si>
  <si>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</si>
  <si>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</si>
  <si>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</si>
  <si>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</si>
  <si>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</si>
  <si>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</si>
  <si>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</si>
  <si>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</si>
  <si>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</si>
  <si>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</si>
  <si>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</si>
  <si>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</si>
  <si>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</si>
  <si>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</si>
  <si>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</si>
  <si>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</si>
  <si>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</si>
  <si>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</si>
  <si>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</si>
  <si>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</si>
  <si>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</si>
  <si>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</si>
  <si>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</si>
  <si>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</si>
  <si>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</si>
  <si>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</si>
  <si>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</si>
  <si>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</si>
  <si>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</si>
  <si>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</si>
  <si>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</si>
  <si>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</si>
  <si>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</si>
  <si>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</si>
  <si>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</si>
  <si>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</si>
  <si>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</si>
  <si>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</si>
  <si>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</si>
  <si>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</si>
  <si>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</si>
  <si>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</si>
  <si>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</si>
  <si>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</si>
  <si>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</si>
  <si>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</si>
  <si>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</si>
  <si>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</si>
  <si>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</si>
  <si>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</si>
  <si>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</si>
  <si>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</si>
  <si>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</si>
  <si>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</si>
  <si>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</si>
  <si>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</si>
  <si>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</si>
  <si>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</si>
  <si>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</si>
  <si>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</si>
  <si>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</si>
  <si>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</si>
  <si>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</si>
  <si>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</si>
  <si>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</si>
  <si>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</si>
  <si>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</si>
  <si>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</si>
  <si>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</si>
  <si>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</si>
  <si>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</si>
  <si>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</si>
  <si>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</si>
  <si>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</si>
  <si>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</si>
  <si>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</si>
  <si>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</si>
  <si>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</si>
  <si>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</si>
  <si>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</si>
  <si>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</si>
  <si>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</si>
  <si>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</si>
  <si>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</si>
  <si>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</si>
  <si>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</si>
  <si>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</si>
  <si>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</si>
  <si>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</si>
  <si>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</si>
  <si>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</si>
  <si>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</si>
  <si>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</si>
  <si>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</si>
  <si>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</si>
  <si>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</si>
  <si>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</si>
  <si>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</si>
  <si>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</si>
  <si>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</si>
  <si>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</si>
  <si>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</si>
  <si>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</si>
  <si>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</si>
  <si>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</si>
  <si>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</si>
  <si>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</si>
  <si>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</si>
  <si>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</si>
  <si>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</si>
  <si>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</si>
  <si>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</si>
  <si>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</si>
  <si>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</si>
  <si>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</si>
  <si>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</si>
  <si>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</si>
  <si>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</si>
  <si>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</si>
  <si>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</si>
  <si>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</si>
  <si>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</si>
  <si>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</si>
  <si>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</si>
  <si>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</si>
  <si>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</si>
  <si>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</si>
  <si>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</si>
  <si>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</si>
  <si>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</si>
  <si>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</si>
  <si>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</si>
  <si>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</si>
  <si>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</si>
  <si>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</si>
  <si>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</si>
  <si>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</si>
  <si>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</si>
  <si>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</si>
  <si>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</si>
  <si>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</si>
  <si>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</si>
  <si>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</si>
  <si>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</si>
  <si>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</si>
  <si>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</si>
  <si>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</si>
  <si>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</si>
  <si>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</si>
  <si>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</si>
  <si>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</si>
  <si>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</si>
  <si>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</si>
  <si>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</si>
  <si>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</si>
  <si>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</si>
  <si>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</si>
  <si>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</si>
  <si>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</si>
  <si>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</si>
  <si>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</si>
  <si>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</si>
  <si>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</si>
  <si>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</si>
  <si>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</si>
  <si>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</si>
  <si>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</si>
  <si>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</si>
  <si>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</si>
  <si>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</si>
  <si>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</si>
  <si>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</si>
  <si>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</si>
  <si>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</si>
  <si>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</si>
  <si>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</si>
  <si>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</si>
  <si>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</si>
  <si>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</si>
  <si>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</si>
  <si>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</si>
  <si>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</si>
  <si>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</si>
  <si>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</si>
  <si>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</si>
  <si>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</si>
  <si>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</si>
  <si>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</si>
  <si>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</si>
  <si>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</si>
  <si>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</si>
  <si>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</si>
  <si>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</si>
  <si>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</si>
  <si>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</si>
  <si>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</si>
  <si>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</si>
  <si>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</si>
  <si>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</si>
  <si>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</si>
  <si>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</si>
  <si>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</si>
  <si>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</si>
  <si>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</si>
  <si>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</si>
  <si>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</si>
  <si>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</si>
  <si>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</si>
  <si>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</si>
  <si>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</si>
  <si>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</si>
  <si>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</si>
  <si>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</si>
  <si>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</si>
  <si>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</si>
  <si>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</si>
  <si>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</si>
  <si>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</si>
  <si>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</si>
  <si>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</si>
  <si>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</si>
  <si>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</si>
  <si>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</si>
  <si>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</si>
  <si>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</si>
  <si>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</si>
  <si>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</si>
  <si>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</si>
  <si>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</si>
  <si>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</si>
  <si>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</si>
  <si>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</si>
  <si>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</si>
  <si>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</si>
  <si>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</si>
  <si>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</si>
  <si>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</si>
  <si>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</si>
  <si>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</si>
  <si>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</si>
  <si>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</si>
  <si>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</si>
  <si>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</si>
  <si>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</si>
  <si>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</si>
  <si>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</si>
  <si>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</si>
  <si>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</si>
  <si>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</si>
  <si>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</si>
  <si>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</si>
  <si>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</si>
  <si>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</si>
  <si>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</si>
  <si>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</si>
  <si>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</si>
  <si>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</si>
  <si>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</si>
  <si>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</si>
  <si>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</si>
  <si>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</si>
  <si>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</si>
  <si>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</si>
  <si>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</si>
  <si>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</si>
  <si>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</si>
  <si>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</si>
  <si>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</si>
  <si>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</si>
  <si>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</si>
  <si>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</si>
  <si>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</si>
  <si>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</si>
  <si>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</si>
  <si>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</si>
  <si>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</si>
  <si>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</si>
  <si>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</si>
  <si>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</si>
  <si>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</si>
  <si>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</si>
  <si>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</si>
  <si>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</si>
  <si>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</si>
  <si>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</si>
  <si>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</si>
  <si>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</si>
  <si>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</si>
  <si>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</si>
  <si>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</si>
  <si>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</si>
  <si>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</si>
  <si>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</si>
  <si>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</si>
  <si>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</si>
  <si>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</si>
  <si>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</si>
  <si>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</si>
  <si>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</si>
  <si>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</si>
  <si>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</si>
  <si>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</si>
  <si>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</si>
  <si>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</si>
  <si>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</si>
  <si>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</si>
  <si>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</si>
  <si>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</si>
  <si>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</si>
  <si>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</si>
  <si>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</si>
  <si>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</si>
  <si>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</si>
  <si>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</si>
  <si>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</si>
  <si>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</si>
  <si>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</si>
  <si>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</si>
  <si>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</si>
  <si>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</si>
  <si>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</si>
  <si>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</si>
  <si>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</si>
  <si>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</si>
  <si>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</si>
  <si>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</si>
  <si>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</si>
  <si>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</si>
  <si>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</si>
  <si>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</si>
  <si>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</si>
  <si>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</si>
  <si>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</si>
  <si>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</si>
  <si>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</si>
  <si>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</si>
  <si>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</si>
  <si>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</si>
  <si>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</si>
  <si>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</si>
  <si>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</si>
  <si>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</si>
  <si>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</si>
  <si>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</si>
  <si>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</si>
  <si>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</si>
  <si>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</si>
  <si>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</si>
  <si>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</si>
  <si>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</si>
  <si>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</si>
  <si>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</si>
  <si>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</si>
  <si>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</si>
  <si>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</si>
  <si>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</si>
  <si>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</si>
  <si>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</si>
  <si>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</si>
  <si>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</si>
  <si>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</si>
  <si>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</si>
  <si>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</si>
  <si>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</si>
  <si>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</si>
  <si>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</si>
  <si>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</si>
  <si>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</si>
  <si>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</si>
  <si>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</si>
  <si>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</si>
  <si>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</si>
  <si>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</si>
  <si>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</si>
  <si>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</si>
  <si>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</si>
  <si>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</si>
  <si>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</si>
  <si>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</si>
  <si>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</si>
  <si>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</si>
  <si>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</si>
  <si>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</si>
  <si>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</si>
  <si>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</si>
  <si>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</si>
  <si>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</si>
  <si>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</si>
  <si>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</si>
  <si>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</si>
  <si>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</si>
  <si>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</si>
  <si>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</si>
  <si>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</si>
  <si>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</si>
  <si>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</si>
  <si>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</si>
  <si>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</si>
  <si>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</si>
  <si>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</si>
  <si>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</si>
  <si>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</si>
  <si>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</si>
  <si>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</si>
  <si>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</si>
  <si>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</si>
  <si>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</si>
  <si>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</si>
  <si>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</si>
  <si>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</si>
  <si>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</si>
  <si>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</si>
  <si>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</si>
  <si>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</si>
  <si>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</si>
  <si>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</si>
  <si>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</si>
  <si>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</si>
  <si>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</si>
  <si>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</si>
  <si>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</si>
  <si>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</si>
  <si>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</si>
  <si>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</si>
  <si>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</si>
  <si>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</si>
  <si>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</si>
  <si>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</si>
  <si>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</si>
  <si>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</si>
  <si>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</si>
  <si>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</si>
  <si>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</si>
  <si>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</si>
  <si>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</si>
  <si>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</si>
  <si>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</si>
  <si>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</si>
  <si>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</si>
  <si>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</si>
  <si>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</si>
  <si>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</si>
  <si>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</si>
  <si>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</si>
  <si>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</si>
  <si>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</si>
  <si>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</si>
  <si>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</si>
  <si>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</si>
  <si>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</si>
  <si>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</si>
  <si>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</si>
  <si>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</si>
  <si>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</si>
  <si>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</si>
  <si>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</si>
  <si>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</si>
  <si>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</si>
  <si>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</si>
  <si>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</si>
  <si>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</si>
  <si>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</si>
  <si>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</si>
  <si>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</si>
  <si>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</si>
  <si>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</si>
  <si>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</si>
  <si>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</si>
  <si>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</si>
  <si>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</si>
  <si>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</si>
  <si>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</si>
  <si>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</si>
  <si>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</si>
  <si>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</si>
  <si>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</si>
  <si>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</si>
  <si>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</si>
  <si>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</si>
  <si>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</si>
  <si>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</si>
  <si>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</si>
  <si>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</si>
  <si>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</si>
  <si>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</si>
  <si>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</si>
  <si>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</si>
  <si>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</si>
  <si>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</si>
  <si>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</si>
  <si>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</si>
  <si>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</si>
  <si>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</si>
  <si>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</si>
  <si>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</si>
  <si>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</si>
  <si>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</si>
  <si>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</si>
  <si>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</si>
  <si>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</si>
  <si>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</si>
  <si>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</si>
  <si>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</si>
  <si>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</si>
  <si>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</si>
  <si>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</si>
  <si>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</si>
  <si>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</si>
  <si>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</si>
  <si>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</si>
  <si>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</si>
  <si>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</si>
  <si>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</si>
  <si>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</si>
  <si>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</si>
  <si>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</si>
  <si>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</si>
  <si>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</si>
  <si>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</si>
  <si>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</si>
  <si>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</si>
  <si>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</si>
  <si>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</si>
  <si>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</si>
  <si>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</si>
  <si>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</si>
  <si>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</si>
  <si>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</si>
  <si>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</si>
  <si>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</si>
  <si>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</si>
  <si>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</si>
  <si>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</si>
  <si>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</si>
  <si>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</si>
  <si>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</si>
  <si>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</si>
  <si>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</si>
  <si>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</si>
  <si>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</si>
  <si>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</si>
  <si>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</si>
  <si>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</si>
  <si>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</si>
  <si>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</si>
  <si>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</si>
  <si>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</si>
  <si>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</si>
  <si>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</si>
  <si>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</si>
  <si>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</si>
  <si>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</si>
  <si>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</si>
  <si>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</si>
  <si>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</si>
  <si>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</si>
  <si>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</si>
  <si>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</si>
  <si>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</si>
  <si>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</si>
  <si>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</si>
  <si>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</si>
  <si>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</si>
  <si>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</si>
  <si>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</si>
  <si>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</si>
  <si>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</si>
  <si>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</si>
  <si>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</si>
  <si>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</si>
  <si>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</si>
  <si>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</si>
  <si>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</si>
  <si>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</si>
  <si>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</si>
  <si>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</si>
  <si>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</si>
  <si>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</si>
  <si>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</si>
  <si>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</si>
  <si>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</si>
  <si>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</si>
  <si>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</si>
  <si>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</si>
  <si>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</si>
  <si>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</si>
  <si>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</si>
  <si>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</si>
  <si>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</si>
  <si>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</si>
  <si>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</si>
  <si>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</si>
  <si>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</si>
  <si>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</si>
  <si>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</si>
  <si>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</si>
  <si>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</si>
  <si>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</si>
  <si>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</si>
  <si>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</si>
  <si>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</si>
  <si>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</si>
  <si>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</si>
  <si>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</si>
  <si>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</si>
  <si>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</si>
  <si>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</si>
  <si>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</si>
  <si>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</si>
  <si>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</si>
  <si>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</si>
  <si>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</si>
  <si>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</si>
  <si>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</si>
  <si>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</si>
  <si>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</si>
  <si>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</si>
  <si>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</si>
  <si>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</si>
  <si>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</si>
  <si>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</si>
  <si>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</si>
  <si>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</si>
  <si>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</si>
  <si>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</si>
  <si>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</si>
  <si>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</si>
  <si>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</si>
  <si>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</si>
  <si>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</si>
  <si>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</si>
  <si>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</si>
  <si>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</si>
  <si>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</si>
  <si>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</si>
  <si>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</si>
  <si>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</si>
  <si>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</si>
  <si>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</si>
  <si>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</si>
  <si>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</si>
  <si>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</si>
  <si>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</si>
  <si>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</si>
  <si>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</si>
  <si>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</si>
  <si>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</si>
  <si>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</si>
  <si>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</si>
  <si>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</si>
  <si>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</si>
  <si>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</si>
  <si>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</si>
  <si>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</si>
  <si>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</si>
  <si>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</si>
  <si>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</si>
  <si>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</si>
  <si>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</si>
  <si>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</si>
  <si>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</si>
  <si>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</si>
  <si>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</si>
  <si>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</si>
  <si>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</si>
  <si>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</si>
  <si>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</si>
  <si>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</si>
  <si>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</si>
  <si>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</si>
  <si>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</si>
  <si>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</si>
  <si>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</si>
  <si>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</si>
  <si>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</si>
  <si>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</si>
  <si>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</si>
  <si>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</si>
  <si>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</si>
  <si>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</si>
  <si>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</si>
  <si>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</si>
  <si>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</si>
  <si>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</si>
  <si>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</si>
  <si>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</si>
  <si>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</si>
  <si>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</si>
  <si>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</si>
  <si>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</si>
  <si>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</si>
  <si>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</si>
  <si>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</si>
  <si>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</si>
  <si>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</si>
  <si>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</si>
  <si>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</si>
  <si>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</si>
  <si>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</si>
  <si>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</si>
  <si>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</si>
  <si>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</si>
  <si>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</si>
  <si>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</si>
  <si>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</si>
  <si>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</si>
  <si>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</si>
  <si>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</si>
  <si>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</si>
  <si>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</si>
  <si>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</si>
  <si>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</si>
  <si>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</si>
  <si>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</si>
  <si>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</si>
  <si>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</si>
  <si>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</si>
  <si>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</si>
  <si>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</si>
  <si>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</si>
  <si>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</si>
  <si>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</si>
  <si>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</si>
  <si>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</si>
  <si>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</si>
  <si>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</si>
  <si>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</si>
  <si>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</si>
  <si>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</si>
  <si>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</si>
  <si>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</si>
  <si>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</si>
  <si>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</si>
  <si>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</si>
  <si>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</si>
  <si>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</si>
  <si>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</si>
  <si>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</si>
  <si>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</si>
  <si>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</si>
  <si>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</si>
  <si>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</si>
  <si>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</si>
  <si>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</si>
  <si>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</si>
  <si>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</si>
  <si>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</si>
  <si>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</si>
  <si>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</si>
  <si>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</si>
  <si>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</si>
  <si>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</si>
  <si>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</si>
  <si>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</si>
  <si>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</si>
  <si>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</si>
  <si>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</si>
  <si>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</si>
  <si>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</si>
  <si>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</si>
  <si>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</si>
  <si>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</si>
  <si>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</si>
  <si>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</si>
  <si>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</si>
  <si>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</si>
  <si>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</si>
  <si>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</si>
  <si>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</si>
  <si>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</si>
  <si>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</si>
  <si>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</si>
  <si>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</si>
  <si>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</si>
  <si>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</si>
  <si>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</si>
  <si>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</si>
  <si>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</si>
  <si>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</si>
  <si>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</si>
  <si>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</si>
  <si>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</si>
  <si>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</si>
  <si>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</si>
  <si>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</si>
  <si>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</si>
  <si>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</si>
  <si>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</si>
  <si>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</si>
  <si>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</si>
  <si>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</si>
  <si>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</si>
  <si>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</si>
  <si>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</si>
  <si>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</si>
  <si>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</si>
  <si>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</si>
  <si>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</si>
  <si>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</si>
  <si>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</si>
  <si>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</si>
  <si>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</si>
  <si>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</si>
  <si>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</si>
  <si>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</si>
  <si>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</si>
  <si>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</si>
  <si>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</si>
  <si>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</si>
  <si>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</si>
  <si>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</si>
  <si>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</si>
  <si>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</si>
  <si>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</si>
  <si>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</si>
  <si>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</si>
  <si>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</si>
  <si>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</si>
  <si>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</si>
  <si>
    <t>ВЛ-10кВ "Садчиковка - Полив"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</si>
</sst>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view="pageBreakPreview" zoomScale="130" zoomScaleNormal="100" zoomScaleSheetLayoutView="13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D27" sqref="D27"/>
    </sheetView>
  </sheetViews>
  <sheetFormatPr defaultColWidth="9.140625" defaultRowHeight="15" x14ac:dyDescent="0.2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25">
      <c r="A2" s="15" t="s">
        <v>8</v>
      </c>
      <c r="B2" s="15"/>
      <c r="C2" s="15"/>
      <c r="D2" s="15"/>
      <c r="E2" s="15"/>
      <c r="F2" s="15"/>
      <c r="G2" s="15"/>
      <c r="H2" s="15"/>
    </row>
    <row r="3" spans="1:10" x14ac:dyDescent="0.25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8">
        <f>F3-G3</f>
        <v>3.5906457405936423</v>
      </c>
    </row>
    <row r="4" spans="1:10" x14ac:dyDescent="0.25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8">
        <f t="shared" ref="H4:H41" si="0">F4-G4</f>
        <v>2.5212665591876222</v>
      </c>
    </row>
    <row r="5" spans="1:10" x14ac:dyDescent="0.25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8">
        <f t="shared" si="0"/>
        <v>2.8597400000000013</v>
      </c>
    </row>
    <row r="6" spans="1:10" x14ac:dyDescent="0.25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f>0.08+0.0287</f>
        <v>0.1087</v>
      </c>
      <c r="H6" s="8">
        <f t="shared" si="0"/>
        <v>5.1435800000000009</v>
      </c>
    </row>
    <row r="7" spans="1:10" x14ac:dyDescent="0.25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8">
        <f t="shared" si="0"/>
        <v>3.958740000000001</v>
      </c>
    </row>
    <row r="8" spans="1:10" x14ac:dyDescent="0.25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8">
        <f t="shared" si="0"/>
        <v>2.1023600000000009</v>
      </c>
    </row>
    <row r="9" spans="1:10" x14ac:dyDescent="0.25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8">
        <f>0.724+0.009+0.0624+0.009+0.009+0.009+0.0052</f>
        <v>0.8276</v>
      </c>
      <c r="H9" s="8">
        <f t="shared" si="0"/>
        <v>3.7865451232899594</v>
      </c>
      <c r="J9" s="16"/>
    </row>
    <row r="10" spans="1:10" x14ac:dyDescent="0.25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9">
        <f>0.02+0.00987+0.0006+0.009+0.009+0.005+0.009</f>
        <v>6.2469999999999998E-2</v>
      </c>
      <c r="H10" s="8">
        <f t="shared" si="0"/>
        <v>4.1552700000000007</v>
      </c>
      <c r="J10" s="16"/>
    </row>
    <row r="11" spans="1:10" x14ac:dyDescent="0.25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8">
        <f t="shared" si="0"/>
        <v>4.471280000000001</v>
      </c>
      <c r="J11" s="16"/>
    </row>
    <row r="12" spans="1:10" x14ac:dyDescent="0.25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8">
        <f>0.34+0.009+0.0357+0.0098+0.009+0.009</f>
        <v>0.41250000000000003</v>
      </c>
      <c r="H12" s="8">
        <f t="shared" si="0"/>
        <v>2.5051057974603137</v>
      </c>
    </row>
    <row r="13" spans="1:10" x14ac:dyDescent="0.25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8">
        <f t="shared" si="0"/>
        <v>4.2077400000000011</v>
      </c>
    </row>
    <row r="14" spans="1:10" x14ac:dyDescent="0.25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8">
        <f>1.14+0.007+0.00945+0.0099+0.085+0.0062+0.00992+0.009+0.009+0.02519+0.009+0.17341</f>
        <v>1.4930699999999995</v>
      </c>
      <c r="H14" s="8">
        <f t="shared" si="0"/>
        <v>2.7246700000000015</v>
      </c>
    </row>
    <row r="15" spans="1:10" x14ac:dyDescent="0.25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8">
        <f>0.57+0.06084+0.00534+0.0095+0.11641+0.00826+0.01+0.009</f>
        <v>0.78935</v>
      </c>
      <c r="H15" s="8">
        <f t="shared" si="0"/>
        <v>3.4283900000000012</v>
      </c>
    </row>
    <row r="16" spans="1:10" x14ac:dyDescent="0.25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8">
        <f>0.65+0.009+0.035+0.034+0.00981+0.04005</f>
        <v>0.77786000000000011</v>
      </c>
      <c r="H16" s="8">
        <f t="shared" si="0"/>
        <v>3.4398800000000009</v>
      </c>
    </row>
    <row r="17" spans="1:8" x14ac:dyDescent="0.25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8">
        <f t="shared" si="0"/>
        <v>5.0922800000000006</v>
      </c>
    </row>
    <row r="18" spans="1:8" x14ac:dyDescent="0.25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8">
        <f t="shared" si="0"/>
        <v>5.0922800000000006</v>
      </c>
    </row>
    <row r="19" spans="1:8" x14ac:dyDescent="0.25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8">
        <f t="shared" si="0"/>
        <v>4.8022800000000005</v>
      </c>
    </row>
    <row r="20" spans="1:8" x14ac:dyDescent="0.25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8">
        <f>0.39+0.0405</f>
        <v>0.43049999999999999</v>
      </c>
      <c r="H20" s="8">
        <f t="shared" si="0"/>
        <v>4.8217800000000004</v>
      </c>
    </row>
    <row r="21" spans="1:8" x14ac:dyDescent="0.25">
      <c r="A21" s="5">
        <v>19</v>
      </c>
      <c r="B21" s="6" t="s">
        <v>27</v>
      </c>
      <c r="C21" s="10">
        <v>0.82</v>
      </c>
      <c r="D21" s="5">
        <v>95</v>
      </c>
      <c r="E21" s="5">
        <v>10</v>
      </c>
      <c r="F21" s="7">
        <v>5.2522800000000007</v>
      </c>
      <c r="G21" s="11">
        <v>0</v>
      </c>
      <c r="H21" s="8">
        <f t="shared" si="0"/>
        <v>5.2522800000000007</v>
      </c>
    </row>
    <row r="22" spans="1:8" x14ac:dyDescent="0.25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8">
        <f>0.009+0.0065+0.0099+0.009+0.009+0.009+0.0153+0.009+0.004029+0.009+0.009+0.009+0.009+0.009+0.009+0.009+0.009+0.01479+0.009+0.0065+0.009+0.009+0.00992+0.009+0.009+0.0048+0.009+0.009+0.009</f>
        <v>0.26073900000000005</v>
      </c>
      <c r="H22" s="8">
        <f>F22-G22</f>
        <v>3.9570010000000009</v>
      </c>
    </row>
    <row r="23" spans="1:8" x14ac:dyDescent="0.25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8">
        <f>0.81+0.04727+0.00006+0.6685</f>
        <v>1.52583</v>
      </c>
      <c r="H23" s="8">
        <f t="shared" si="0"/>
        <v>3.7264500000000007</v>
      </c>
    </row>
    <row r="24" spans="1:8" x14ac:dyDescent="0.25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8">
        <f>0.51+0.14765+0.009+0.009+0.00773+0.009+0.009+0.18638</f>
        <v>0.8877600000000001</v>
      </c>
      <c r="H24" s="8">
        <f t="shared" si="0"/>
        <v>3.3299800000000008</v>
      </c>
    </row>
    <row r="25" spans="1:8" x14ac:dyDescent="0.25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8">
        <f>1.18+0.00765</f>
        <v>1.1876499999999999</v>
      </c>
      <c r="H25" s="8">
        <f t="shared" si="0"/>
        <v>4.0646300000000011</v>
      </c>
    </row>
    <row r="26" spans="1:8" x14ac:dyDescent="0.25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8">
        <f t="shared" si="0"/>
        <v>4.6722800000000007</v>
      </c>
    </row>
    <row r="27" spans="1:8" x14ac:dyDescent="0.25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f>0.12+0.5</f>
        <v>0.62</v>
      </c>
      <c r="H27" s="8">
        <f t="shared" si="0"/>
        <v>3.5977400000000008</v>
      </c>
    </row>
    <row r="28" spans="1:8" x14ac:dyDescent="0.25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8">
        <f>1.05+0.1789</f>
        <v>1.2289000000000001</v>
      </c>
      <c r="H28" s="8">
        <f t="shared" si="0"/>
        <v>2.9888400000000006</v>
      </c>
    </row>
    <row r="29" spans="1:8" x14ac:dyDescent="0.25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0.66+0.0648+0.03216</f>
        <v>0.75695999999999997</v>
      </c>
      <c r="H29" s="8">
        <f t="shared" si="0"/>
        <v>3.9260529609510031</v>
      </c>
    </row>
    <row r="30" spans="1:8" x14ac:dyDescent="0.25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8">
        <f>0.79+0.1277+0.154</f>
        <v>1.0717000000000001</v>
      </c>
      <c r="H30" s="8">
        <f t="shared" si="0"/>
        <v>3.6627040496857193</v>
      </c>
    </row>
    <row r="31" spans="1:8" x14ac:dyDescent="0.25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8">
        <f>0.1277+0.3168+0.11007+1.275</f>
        <v>1.8295699999999999</v>
      </c>
      <c r="H31" s="8">
        <f t="shared" si="0"/>
        <v>3.4227100000000008</v>
      </c>
    </row>
    <row r="32" spans="1:8" x14ac:dyDescent="0.25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f>0.12+0.177795</f>
        <v>0.29779500000000003</v>
      </c>
      <c r="H32" s="8">
        <f t="shared" si="0"/>
        <v>4.9544850000000009</v>
      </c>
    </row>
    <row r="33" spans="1:9" x14ac:dyDescent="0.25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8">
        <f>1.59+0.13936+0.009+0.009+0.009+0.0206+0.009+0.01</f>
        <v>1.7959599999999996</v>
      </c>
      <c r="H33" s="8">
        <f t="shared" si="0"/>
        <v>2.4217800000000014</v>
      </c>
    </row>
    <row r="34" spans="1:9" x14ac:dyDescent="0.25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8">
        <f t="shared" si="0"/>
        <v>4.9908800000000006</v>
      </c>
    </row>
    <row r="35" spans="1:9" x14ac:dyDescent="0.25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8">
        <f t="shared" si="0"/>
        <v>4.7722800000000003</v>
      </c>
    </row>
    <row r="36" spans="1:9" x14ac:dyDescent="0.25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8">
        <f t="shared" si="0"/>
        <v>2.2306439999999998</v>
      </c>
      <c r="I36" s="17"/>
    </row>
    <row r="37" spans="1:9" x14ac:dyDescent="0.25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8">
        <f t="shared" si="0"/>
        <v>2.4106439999999996</v>
      </c>
      <c r="I37" s="17"/>
    </row>
    <row r="38" spans="1:9" x14ac:dyDescent="0.25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8">
        <f t="shared" si="0"/>
        <v>1.5506439999999997</v>
      </c>
      <c r="I38" s="17"/>
    </row>
    <row r="39" spans="1:9" x14ac:dyDescent="0.25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8">
        <f t="shared" si="0"/>
        <v>3.1113679999999997</v>
      </c>
      <c r="I39" s="17"/>
    </row>
    <row r="40" spans="1:9" x14ac:dyDescent="0.25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8">
        <f>0.64+0.0065+0.0099+0.0065+0.009+0.009+0.009+0.00856+0.0189+0.0144+0.0091+0.188</f>
        <v>0.92886000000000002</v>
      </c>
      <c r="H40" s="8">
        <f t="shared" si="0"/>
        <v>1.5189276256885738</v>
      </c>
    </row>
    <row r="41" spans="1:9" x14ac:dyDescent="0.25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8">
        <f>0.0099+0.0096+0.0048+0.0298</f>
        <v>5.4099999999999995E-2</v>
      </c>
      <c r="H41" s="8">
        <f t="shared" si="0"/>
        <v>2.8832451508262884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9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23" sqref="B23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716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717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8">
        <f>F3-G3</f>
        <v>1.6280220791403412</v>
      </c>
    </row>
    <row r="4" spans="1:9" x14ac:dyDescent="0.25">
      <c r="A4" s="5">
        <v>2</v>
      </c>
      <c r="B4" s="6" t="s">
        <v>718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8">
        <f t="shared" ref="H4:H67" si="0">F4-G4</f>
        <v>2.7007000000000003</v>
      </c>
    </row>
    <row r="5" spans="1:9" x14ac:dyDescent="0.25">
      <c r="A5" s="5">
        <v>3</v>
      </c>
      <c r="B5" s="6" t="s">
        <v>719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8">
        <f t="shared" si="0"/>
        <v>0.25922502986723173</v>
      </c>
    </row>
    <row r="6" spans="1:9" x14ac:dyDescent="0.25">
      <c r="A6" s="5">
        <v>4</v>
      </c>
      <c r="B6" s="6" t="s">
        <v>720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8">
        <f t="shared" si="0"/>
        <v>2.7469147735246917</v>
      </c>
    </row>
    <row r="7" spans="1:9" x14ac:dyDescent="0.25">
      <c r="A7" s="5">
        <v>5</v>
      </c>
      <c r="B7" s="6" t="s">
        <v>721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8">
        <f t="shared" si="0"/>
        <v>0.38885708687076176</v>
      </c>
    </row>
    <row r="8" spans="1:9" x14ac:dyDescent="0.25">
      <c r="A8" s="5">
        <v>6</v>
      </c>
      <c r="B8" s="6" t="s">
        <v>722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8">
        <f t="shared" si="0"/>
        <v>1.1588674810365507</v>
      </c>
    </row>
    <row r="9" spans="1:9" x14ac:dyDescent="0.25">
      <c r="A9" s="5">
        <v>7</v>
      </c>
      <c r="B9" s="6" t="s">
        <v>723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8">
        <f t="shared" si="0"/>
        <v>1.6044144734511709</v>
      </c>
    </row>
    <row r="10" spans="1:9" x14ac:dyDescent="0.25">
      <c r="A10" s="5">
        <v>8</v>
      </c>
      <c r="B10" s="6" t="s">
        <v>724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8">
        <f t="shared" si="0"/>
        <v>2.349372235544898</v>
      </c>
    </row>
    <row r="11" spans="1:9" x14ac:dyDescent="0.25">
      <c r="A11" s="5">
        <v>9</v>
      </c>
      <c r="B11" s="6" t="s">
        <v>725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8">
        <f t="shared" si="0"/>
        <v>0.26255640475877928</v>
      </c>
    </row>
    <row r="12" spans="1:9" x14ac:dyDescent="0.25">
      <c r="A12" s="5">
        <v>10</v>
      </c>
      <c r="B12" s="6" t="s">
        <v>726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8">
        <f t="shared" si="0"/>
        <v>0.95190011946892694</v>
      </c>
    </row>
    <row r="13" spans="1:9" x14ac:dyDescent="0.25">
      <c r="A13" s="5">
        <v>11</v>
      </c>
      <c r="B13" s="6" t="s">
        <v>727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8">
        <f t="shared" si="0"/>
        <v>0.3852012851257457</v>
      </c>
    </row>
    <row r="14" spans="1:9" x14ac:dyDescent="0.25">
      <c r="A14" s="5">
        <v>12</v>
      </c>
      <c r="B14" s="6" t="s">
        <v>728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8">
        <f t="shared" si="0"/>
        <v>1.5481529602997492</v>
      </c>
    </row>
    <row r="15" spans="1:9" x14ac:dyDescent="0.25">
      <c r="A15" s="5">
        <v>13</v>
      </c>
      <c r="B15" s="6" t="s">
        <v>729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8">
        <f t="shared" si="0"/>
        <v>2.6976907890852853</v>
      </c>
    </row>
    <row r="16" spans="1:9" x14ac:dyDescent="0.25">
      <c r="A16" s="5">
        <v>14</v>
      </c>
      <c r="B16" s="6" t="s">
        <v>730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8">
        <f t="shared" si="0"/>
        <v>1.1701147202248123</v>
      </c>
    </row>
    <row r="17" spans="1:8" x14ac:dyDescent="0.25">
      <c r="A17" s="5">
        <v>15</v>
      </c>
      <c r="B17" s="6" t="s">
        <v>731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8">
        <f t="shared" si="0"/>
        <v>1.773172080337218</v>
      </c>
    </row>
    <row r="18" spans="1:8" x14ac:dyDescent="0.25">
      <c r="A18" s="5">
        <v>16</v>
      </c>
      <c r="B18" s="6" t="s">
        <v>732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8">
        <f t="shared" si="0"/>
        <v>2.7673000000000005</v>
      </c>
    </row>
    <row r="19" spans="1:8" x14ac:dyDescent="0.25">
      <c r="A19" s="5">
        <v>17</v>
      </c>
      <c r="B19" s="6" t="s">
        <v>733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8">
        <f t="shared" si="0"/>
        <v>2.7763000000000004</v>
      </c>
    </row>
    <row r="20" spans="1:8" x14ac:dyDescent="0.25">
      <c r="A20" s="5">
        <v>18</v>
      </c>
      <c r="B20" s="6" t="s">
        <v>734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8">
        <f t="shared" si="0"/>
        <v>0.98251765913668376</v>
      </c>
    </row>
    <row r="21" spans="1:8" x14ac:dyDescent="0.25">
      <c r="A21" s="5">
        <v>19</v>
      </c>
      <c r="B21" s="6" t="s">
        <v>735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8">
        <f t="shared" si="0"/>
        <v>1.0474877509756901</v>
      </c>
    </row>
    <row r="22" spans="1:8" x14ac:dyDescent="0.25">
      <c r="A22" s="5">
        <v>20</v>
      </c>
      <c r="B22" s="6" t="s">
        <v>736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8">
        <f t="shared" si="0"/>
        <v>0.23590246816315286</v>
      </c>
    </row>
    <row r="23" spans="1:8" x14ac:dyDescent="0.25">
      <c r="A23" s="5">
        <v>21</v>
      </c>
      <c r="B23" s="6" t="s">
        <v>737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8">
        <f t="shared" si="0"/>
        <v>2.7683000000000004</v>
      </c>
    </row>
    <row r="24" spans="1:8" x14ac:dyDescent="0.25">
      <c r="A24" s="5">
        <v>22</v>
      </c>
      <c r="B24" s="6" t="s">
        <v>738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8">
        <f t="shared" si="0"/>
        <v>1.0040284258639804</v>
      </c>
    </row>
    <row r="25" spans="1:8" x14ac:dyDescent="0.25">
      <c r="A25" s="5">
        <v>23</v>
      </c>
      <c r="B25" s="6" t="s">
        <v>739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8">
        <f t="shared" si="0"/>
        <v>0.51545005973446345</v>
      </c>
    </row>
    <row r="26" spans="1:8" x14ac:dyDescent="0.25">
      <c r="A26" s="5">
        <v>24</v>
      </c>
      <c r="B26" s="6" t="s">
        <v>740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0.032+0.0105+0.04+0.0352+0.0065</f>
        <v>0.1242</v>
      </c>
      <c r="H26" s="8">
        <f t="shared" si="0"/>
        <v>0.12161683866720252</v>
      </c>
    </row>
    <row r="27" spans="1:8" x14ac:dyDescent="0.25">
      <c r="A27" s="5">
        <v>25</v>
      </c>
      <c r="B27" s="6" t="s">
        <v>741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8">
        <f t="shared" si="0"/>
        <v>2.7793000000000005</v>
      </c>
    </row>
    <row r="28" spans="1:8" x14ac:dyDescent="0.25">
      <c r="A28" s="5">
        <v>26</v>
      </c>
      <c r="B28" s="6" t="s">
        <v>742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8">
        <f t="shared" si="0"/>
        <v>2.105203947066332</v>
      </c>
    </row>
    <row r="29" spans="1:8" x14ac:dyDescent="0.25">
      <c r="A29" s="5">
        <v>27</v>
      </c>
      <c r="B29" s="6" t="s">
        <v>743</v>
      </c>
      <c r="C29" s="5">
        <v>2.86</v>
      </c>
      <c r="D29" s="5">
        <v>35</v>
      </c>
      <c r="E29" s="5">
        <v>10</v>
      </c>
      <c r="F29" s="7">
        <v>1.9940386912863983</v>
      </c>
      <c r="G29" s="6">
        <f>0.029+0.0097+0.05</f>
        <v>8.8700000000000001E-2</v>
      </c>
      <c r="H29" s="8">
        <f t="shared" si="0"/>
        <v>1.9053386912863983</v>
      </c>
    </row>
    <row r="30" spans="1:8" x14ac:dyDescent="0.25">
      <c r="A30" s="5">
        <v>28</v>
      </c>
      <c r="B30" s="6" t="s">
        <v>744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8">
        <f t="shared" si="0"/>
        <v>2.7693000000000003</v>
      </c>
    </row>
    <row r="31" spans="1:8" x14ac:dyDescent="0.25">
      <c r="A31" s="5">
        <v>29</v>
      </c>
      <c r="B31" s="6" t="s">
        <v>745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8">
        <f t="shared" si="0"/>
        <v>2.7653000000000003</v>
      </c>
    </row>
    <row r="32" spans="1:8" x14ac:dyDescent="0.25">
      <c r="A32" s="5">
        <v>30</v>
      </c>
      <c r="B32" s="6" t="s">
        <v>746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8">
        <f t="shared" si="0"/>
        <v>0.18877381174431229</v>
      </c>
    </row>
    <row r="33" spans="1:8" x14ac:dyDescent="0.25">
      <c r="A33" s="5">
        <v>31</v>
      </c>
      <c r="B33" s="6" t="s">
        <v>747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8">
        <f t="shared" si="0"/>
        <v>2.7683000000000004</v>
      </c>
    </row>
    <row r="34" spans="1:8" x14ac:dyDescent="0.25">
      <c r="A34" s="5">
        <v>32</v>
      </c>
      <c r="B34" s="6" t="s">
        <v>748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f>0.11+0.0041</f>
        <v>0.11410000000000001</v>
      </c>
      <c r="H34" s="8">
        <f t="shared" si="0"/>
        <v>0.82234509968458092</v>
      </c>
    </row>
    <row r="35" spans="1:8" x14ac:dyDescent="0.25">
      <c r="A35" s="5">
        <v>33</v>
      </c>
      <c r="B35" s="6" t="s">
        <v>749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8">
        <f t="shared" si="0"/>
        <v>0.42656856075423355</v>
      </c>
    </row>
    <row r="36" spans="1:8" x14ac:dyDescent="0.25">
      <c r="A36" s="5">
        <v>34</v>
      </c>
      <c r="B36" s="6" t="s">
        <v>750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8">
        <f t="shared" si="0"/>
        <v>0.58128459496553708</v>
      </c>
    </row>
    <row r="37" spans="1:8" x14ac:dyDescent="0.25">
      <c r="A37" s="5">
        <v>35</v>
      </c>
      <c r="B37" s="6" t="s">
        <v>751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8">
        <f t="shared" si="0"/>
        <v>0.3542205377067762</v>
      </c>
    </row>
    <row r="38" spans="1:8" x14ac:dyDescent="0.25">
      <c r="A38" s="5">
        <v>36</v>
      </c>
      <c r="B38" s="6" t="s">
        <v>752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8">
        <f t="shared" si="0"/>
        <v>0.69299183398379349</v>
      </c>
    </row>
    <row r="39" spans="1:8" x14ac:dyDescent="0.25">
      <c r="A39" s="5">
        <v>37</v>
      </c>
      <c r="B39" s="6" t="s">
        <v>753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8">
        <f t="shared" si="0"/>
        <v>0.16467593265438812</v>
      </c>
    </row>
    <row r="40" spans="1:8" x14ac:dyDescent="0.25">
      <c r="A40" s="5">
        <v>38</v>
      </c>
      <c r="B40" s="6" t="s">
        <v>754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8">
        <f t="shared" si="0"/>
        <v>0.28902868005620308</v>
      </c>
    </row>
    <row r="41" spans="1:8" x14ac:dyDescent="0.25">
      <c r="A41" s="5">
        <v>39</v>
      </c>
      <c r="B41" s="6" t="s">
        <v>755</v>
      </c>
      <c r="C41" s="5">
        <v>3.5</v>
      </c>
      <c r="D41" s="5">
        <v>35</v>
      </c>
      <c r="E41" s="5">
        <v>10</v>
      </c>
      <c r="F41" s="7">
        <v>1.6294144734511709</v>
      </c>
      <c r="G41" s="6">
        <f>0.054+0.0071</f>
        <v>6.1100000000000002E-2</v>
      </c>
      <c r="H41" s="8">
        <f t="shared" si="0"/>
        <v>1.5683144734511709</v>
      </c>
    </row>
    <row r="42" spans="1:8" x14ac:dyDescent="0.25">
      <c r="A42" s="5">
        <v>40</v>
      </c>
      <c r="B42" s="6" t="s">
        <v>756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8">
        <f t="shared" si="0"/>
        <v>2.7843000000000004</v>
      </c>
    </row>
    <row r="43" spans="1:8" x14ac:dyDescent="0.25">
      <c r="A43" s="5">
        <v>41</v>
      </c>
      <c r="B43" s="6" t="s">
        <v>757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8">
        <f t="shared" si="0"/>
        <v>0.16163995416652213</v>
      </c>
    </row>
    <row r="44" spans="1:8" x14ac:dyDescent="0.25">
      <c r="A44" s="5">
        <v>42</v>
      </c>
      <c r="B44" s="6" t="s">
        <v>758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8">
        <f t="shared" si="0"/>
        <v>0.33555124440235529</v>
      </c>
    </row>
    <row r="45" spans="1:8" x14ac:dyDescent="0.25">
      <c r="A45" s="5">
        <v>43</v>
      </c>
      <c r="B45" s="6" t="s">
        <v>759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8">
        <f t="shared" si="0"/>
        <v>1.4837764887050258</v>
      </c>
    </row>
    <row r="46" spans="1:8" x14ac:dyDescent="0.25">
      <c r="A46" s="5">
        <v>44</v>
      </c>
      <c r="B46" s="6" t="s">
        <v>760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8">
        <f t="shared" si="0"/>
        <v>0.84088157882653292</v>
      </c>
    </row>
    <row r="47" spans="1:8" x14ac:dyDescent="0.25">
      <c r="A47" s="5">
        <v>45</v>
      </c>
      <c r="B47" s="6" t="s">
        <v>761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8">
        <f t="shared" si="0"/>
        <v>2.7773000000000003</v>
      </c>
    </row>
    <row r="48" spans="1:8" x14ac:dyDescent="0.25">
      <c r="A48" s="5">
        <v>46</v>
      </c>
      <c r="B48" s="6" t="s">
        <v>762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8">
        <f t="shared" si="0"/>
        <v>0.23205206593118086</v>
      </c>
    </row>
    <row r="49" spans="1:8" x14ac:dyDescent="0.25">
      <c r="A49" s="5">
        <v>47</v>
      </c>
      <c r="B49" s="6" t="s">
        <v>763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8">
        <f t="shared" si="0"/>
        <v>0.33056689866738947</v>
      </c>
    </row>
    <row r="50" spans="1:8" x14ac:dyDescent="0.25">
      <c r="A50" s="5">
        <v>48</v>
      </c>
      <c r="B50" s="6" t="s">
        <v>764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8">
        <f t="shared" si="0"/>
        <v>1.0957212802075191</v>
      </c>
    </row>
    <row r="51" spans="1:8" x14ac:dyDescent="0.25">
      <c r="A51" s="5">
        <v>49</v>
      </c>
      <c r="B51" s="6" t="s">
        <v>765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8">
        <f t="shared" si="0"/>
        <v>0.42668851208300751</v>
      </c>
    </row>
    <row r="52" spans="1:8" x14ac:dyDescent="0.25">
      <c r="A52" s="5">
        <v>50</v>
      </c>
      <c r="B52" s="6" t="s">
        <v>766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8">
        <f t="shared" si="0"/>
        <v>2.7763000000000004</v>
      </c>
    </row>
    <row r="53" spans="1:8" x14ac:dyDescent="0.25">
      <c r="A53" s="5">
        <v>51</v>
      </c>
      <c r="B53" s="6" t="s">
        <v>767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8">
        <f t="shared" si="0"/>
        <v>1.8239835523596994</v>
      </c>
    </row>
    <row r="54" spans="1:8" x14ac:dyDescent="0.25">
      <c r="A54" s="5">
        <v>52</v>
      </c>
      <c r="B54" s="6" t="s">
        <v>768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8">
        <f t="shared" si="0"/>
        <v>0.36833450385669575</v>
      </c>
    </row>
    <row r="55" spans="1:8" x14ac:dyDescent="0.25">
      <c r="A55" s="5">
        <v>53</v>
      </c>
      <c r="B55" s="6" t="s">
        <v>769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8">
        <f t="shared" si="0"/>
        <v>2.7683000000000004</v>
      </c>
    </row>
    <row r="56" spans="1:8" x14ac:dyDescent="0.25">
      <c r="A56" s="5">
        <v>54</v>
      </c>
      <c r="B56" s="6" t="s">
        <v>770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8">
        <f t="shared" si="0"/>
        <v>2.2721802628316392</v>
      </c>
    </row>
    <row r="57" spans="1:8" x14ac:dyDescent="0.25">
      <c r="A57" s="5">
        <v>55</v>
      </c>
      <c r="B57" s="6" t="s">
        <v>771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8">
        <f t="shared" si="0"/>
        <v>1.350463574897341</v>
      </c>
    </row>
    <row r="58" spans="1:8" x14ac:dyDescent="0.25">
      <c r="A58" s="5">
        <v>56</v>
      </c>
      <c r="B58" s="6" t="s">
        <v>772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8">
        <f t="shared" si="0"/>
        <v>2.0374425604150379</v>
      </c>
    </row>
    <row r="59" spans="1:8" x14ac:dyDescent="0.25">
      <c r="A59" s="5">
        <v>57</v>
      </c>
      <c r="B59" s="6" t="s">
        <v>773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8">
        <f t="shared" si="0"/>
        <v>1.8975347093376203</v>
      </c>
    </row>
    <row r="60" spans="1:8" x14ac:dyDescent="0.25">
      <c r="A60" s="5">
        <v>58</v>
      </c>
      <c r="B60" s="6" t="s">
        <v>774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0.069+0.2386+0.2031</f>
        <v>0.51069999999999993</v>
      </c>
      <c r="H60" s="8">
        <f t="shared" si="0"/>
        <v>0.33418157882653299</v>
      </c>
    </row>
    <row r="61" spans="1:8" x14ac:dyDescent="0.25">
      <c r="A61" s="5">
        <v>59</v>
      </c>
      <c r="B61" s="6" t="s">
        <v>775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8">
        <f t="shared" si="0"/>
        <v>2.7681000000000004</v>
      </c>
    </row>
    <row r="62" spans="1:8" x14ac:dyDescent="0.25">
      <c r="A62" s="5">
        <v>60</v>
      </c>
      <c r="B62" s="6" t="s">
        <v>776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8">
        <f t="shared" si="0"/>
        <v>1.9325347093376202</v>
      </c>
    </row>
    <row r="63" spans="1:8" x14ac:dyDescent="0.25">
      <c r="A63" s="5">
        <v>61</v>
      </c>
      <c r="B63" s="6" t="s">
        <v>777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8">
        <f t="shared" si="0"/>
        <v>0.63851156977920676</v>
      </c>
    </row>
    <row r="64" spans="1:8" x14ac:dyDescent="0.25">
      <c r="A64" s="5">
        <v>62</v>
      </c>
      <c r="B64" s="6" t="s">
        <v>778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8">
        <f t="shared" si="0"/>
        <v>1.0637212802075191</v>
      </c>
    </row>
    <row r="65" spans="1:8" x14ac:dyDescent="0.25">
      <c r="A65" s="5">
        <v>63</v>
      </c>
      <c r="B65" s="6" t="s">
        <v>779</v>
      </c>
      <c r="C65" s="5">
        <v>9.6</v>
      </c>
      <c r="D65" s="5">
        <v>35</v>
      </c>
      <c r="E65" s="5">
        <v>10</v>
      </c>
      <c r="F65" s="7">
        <v>0.59405736011240595</v>
      </c>
      <c r="G65" s="9">
        <f>0.158+0.0146+0.0092+0.0047+0.0051+0.0039+0.00397</f>
        <v>0.19947000000000001</v>
      </c>
      <c r="H65" s="8">
        <f t="shared" si="0"/>
        <v>0.39458736011240592</v>
      </c>
    </row>
    <row r="66" spans="1:8" x14ac:dyDescent="0.25">
      <c r="A66" s="5">
        <v>64</v>
      </c>
      <c r="B66" s="6" t="s">
        <v>780</v>
      </c>
      <c r="C66" s="5">
        <v>12.2</v>
      </c>
      <c r="D66" s="5">
        <v>35</v>
      </c>
      <c r="E66" s="5">
        <v>10</v>
      </c>
      <c r="F66" s="7">
        <v>0.46745497189172935</v>
      </c>
      <c r="G66" s="9">
        <f>0.919+0.01256+0.006+0.011685+0.0085+0.0055+0.0081+0.02535</f>
        <v>0.99669499999999989</v>
      </c>
      <c r="H66" s="8">
        <f t="shared" si="0"/>
        <v>-0.52924002810827053</v>
      </c>
    </row>
    <row r="67" spans="1:8" x14ac:dyDescent="0.25">
      <c r="A67" s="5">
        <v>65</v>
      </c>
      <c r="B67" s="6" t="s">
        <v>781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8">
        <f t="shared" si="0"/>
        <v>2.7503000000000002</v>
      </c>
    </row>
    <row r="68" spans="1:8" x14ac:dyDescent="0.25">
      <c r="A68" s="5">
        <v>66</v>
      </c>
      <c r="B68" s="6" t="s">
        <v>782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8">
        <f t="shared" ref="H68:H79" si="1">F68-G68</f>
        <v>2.7253000000000003</v>
      </c>
    </row>
    <row r="69" spans="1:8" x14ac:dyDescent="0.25">
      <c r="A69" s="5">
        <v>67</v>
      </c>
      <c r="B69" s="6" t="s">
        <v>783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8">
        <f t="shared" si="1"/>
        <v>0.60875134426694055</v>
      </c>
    </row>
    <row r="70" spans="1:8" x14ac:dyDescent="0.25">
      <c r="A70" s="5">
        <v>68</v>
      </c>
      <c r="B70" s="6" t="s">
        <v>784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8">
        <f t="shared" si="1"/>
        <v>0.72547648014987465</v>
      </c>
    </row>
    <row r="71" spans="1:8" x14ac:dyDescent="0.25">
      <c r="A71" s="5">
        <v>69</v>
      </c>
      <c r="B71" s="6" t="s">
        <v>785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8">
        <f t="shared" si="1"/>
        <v>3.2903600000000006</v>
      </c>
    </row>
    <row r="72" spans="1:8" x14ac:dyDescent="0.25">
      <c r="A72" s="5">
        <v>70</v>
      </c>
      <c r="B72" s="6" t="s">
        <v>786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8">
        <f t="shared" si="1"/>
        <v>2.7163000000000004</v>
      </c>
    </row>
    <row r="73" spans="1:8" x14ac:dyDescent="0.25">
      <c r="A73" s="5">
        <v>71</v>
      </c>
      <c r="B73" s="6" t="s">
        <v>787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8">
        <f t="shared" si="1"/>
        <v>0.77460257025149137</v>
      </c>
    </row>
    <row r="74" spans="1:8" x14ac:dyDescent="0.25">
      <c r="A74" s="5">
        <v>72</v>
      </c>
      <c r="B74" s="6" t="s">
        <v>788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8">
        <f t="shared" si="1"/>
        <v>1.0481860900406117</v>
      </c>
    </row>
    <row r="75" spans="1:8" x14ac:dyDescent="0.25">
      <c r="A75" s="5">
        <v>73</v>
      </c>
      <c r="B75" s="6" t="s">
        <v>789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8">
        <f t="shared" si="1"/>
        <v>0.94964782878553533</v>
      </c>
    </row>
    <row r="76" spans="1:8" x14ac:dyDescent="0.25">
      <c r="A76" s="5">
        <v>74</v>
      </c>
      <c r="B76" s="6" t="s">
        <v>790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8">
        <f t="shared" si="1"/>
        <v>2.540250298672317</v>
      </c>
    </row>
    <row r="77" spans="1:8" x14ac:dyDescent="0.25">
      <c r="A77" s="5">
        <v>75</v>
      </c>
      <c r="B77" s="6" t="s">
        <v>791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8">
        <f t="shared" si="1"/>
        <v>0.18661718230456481</v>
      </c>
    </row>
    <row r="78" spans="1:8" x14ac:dyDescent="0.25">
      <c r="A78" s="5">
        <v>76</v>
      </c>
      <c r="B78" s="6" t="s">
        <v>792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8">
        <f t="shared" si="1"/>
        <v>1.1381147202248123</v>
      </c>
    </row>
    <row r="79" spans="1:8" x14ac:dyDescent="0.25">
      <c r="A79" s="5">
        <v>77</v>
      </c>
      <c r="B79" s="6" t="s">
        <v>793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8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3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4" sqref="G4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794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795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8">
        <f>F3-G3</f>
        <v>-5.8550561231187181E-2</v>
      </c>
    </row>
    <row r="4" spans="1:9" x14ac:dyDescent="0.25">
      <c r="A4" s="5">
        <v>2</v>
      </c>
      <c r="B4" s="6" t="s">
        <v>796</v>
      </c>
      <c r="C4" s="5">
        <v>7.6</v>
      </c>
      <c r="D4" s="5">
        <v>35</v>
      </c>
      <c r="E4" s="5">
        <v>10</v>
      </c>
      <c r="F4" s="7">
        <v>0.75038824435251283</v>
      </c>
      <c r="G4" s="6">
        <f>0.652+0.00981</f>
        <v>0.66181000000000001</v>
      </c>
      <c r="H4" s="8">
        <f t="shared" ref="H4:H63" si="0">F4-G4</f>
        <v>8.8578244352512825E-2</v>
      </c>
    </row>
    <row r="5" spans="1:9" x14ac:dyDescent="0.25">
      <c r="A5" s="5">
        <v>3</v>
      </c>
      <c r="B5" s="6" t="s">
        <v>797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8">
        <f t="shared" si="0"/>
        <v>0.36005736011240619</v>
      </c>
    </row>
    <row r="6" spans="1:9" x14ac:dyDescent="0.25">
      <c r="A6" s="5">
        <v>4</v>
      </c>
      <c r="B6" s="6" t="s">
        <v>798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8">
        <f t="shared" si="0"/>
        <v>1.0003223682397997</v>
      </c>
    </row>
    <row r="7" spans="1:9" x14ac:dyDescent="0.25">
      <c r="A7" s="5">
        <v>5</v>
      </c>
      <c r="B7" s="6" t="s">
        <v>799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8">
        <f t="shared" si="0"/>
        <v>0.86112514933615847</v>
      </c>
    </row>
    <row r="8" spans="1:9" x14ac:dyDescent="0.25">
      <c r="A8" s="5">
        <v>6</v>
      </c>
      <c r="B8" s="6" t="s">
        <v>800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8">
        <f t="shared" si="0"/>
        <v>1.6234702566105086</v>
      </c>
    </row>
    <row r="9" spans="1:9" x14ac:dyDescent="0.25">
      <c r="A9" s="5">
        <v>7</v>
      </c>
      <c r="B9" s="6" t="s">
        <v>801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8">
        <f t="shared" si="0"/>
        <v>2.1173000000000002</v>
      </c>
    </row>
    <row r="10" spans="1:9" x14ac:dyDescent="0.25">
      <c r="A10" s="5">
        <v>8</v>
      </c>
      <c r="B10" s="6" t="s">
        <v>802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8">
        <f t="shared" si="0"/>
        <v>0.68822561903511725</v>
      </c>
    </row>
    <row r="11" spans="1:9" x14ac:dyDescent="0.25">
      <c r="A11" s="5">
        <v>9</v>
      </c>
      <c r="B11" s="6" t="s">
        <v>803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8">
        <f t="shared" si="0"/>
        <v>2.7683000000000004</v>
      </c>
    </row>
    <row r="12" spans="1:9" x14ac:dyDescent="0.25">
      <c r="A12" s="5">
        <v>10</v>
      </c>
      <c r="B12" s="6" t="s">
        <v>804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8">
        <f t="shared" si="0"/>
        <v>3.3253600000000008</v>
      </c>
    </row>
    <row r="13" spans="1:9" x14ac:dyDescent="0.25">
      <c r="A13" s="5">
        <v>11</v>
      </c>
      <c r="B13" s="6" t="s">
        <v>805</v>
      </c>
      <c r="C13" s="5">
        <v>1.77</v>
      </c>
      <c r="D13" s="5">
        <v>70</v>
      </c>
      <c r="E13" s="5">
        <v>10</v>
      </c>
      <c r="F13" s="7">
        <v>4.2177400000000009</v>
      </c>
      <c r="G13" s="6">
        <f>0.034+0.00765</f>
        <v>4.165E-2</v>
      </c>
      <c r="H13" s="8">
        <f t="shared" si="0"/>
        <v>4.1760900000000012</v>
      </c>
    </row>
    <row r="14" spans="1:9" x14ac:dyDescent="0.25">
      <c r="A14" s="5">
        <v>12</v>
      </c>
      <c r="B14" s="6" t="s">
        <v>806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8">
        <f t="shared" si="0"/>
        <v>0.14068617150268531</v>
      </c>
    </row>
    <row r="15" spans="1:9" x14ac:dyDescent="0.25">
      <c r="A15" s="5">
        <v>13</v>
      </c>
      <c r="B15" s="6" t="s">
        <v>807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8">
        <f t="shared" si="0"/>
        <v>1.9527680918139634</v>
      </c>
    </row>
    <row r="16" spans="1:9" x14ac:dyDescent="0.25">
      <c r="A16" s="5">
        <v>14</v>
      </c>
      <c r="B16" s="6" t="s">
        <v>808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8">
        <f t="shared" si="0"/>
        <v>0.14744078941326644</v>
      </c>
    </row>
    <row r="17" spans="1:8" x14ac:dyDescent="0.25">
      <c r="A17" s="5">
        <v>15</v>
      </c>
      <c r="B17" s="6" t="s">
        <v>809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8">
        <f t="shared" si="0"/>
        <v>2.7013000000000003</v>
      </c>
    </row>
    <row r="18" spans="1:8" x14ac:dyDescent="0.25">
      <c r="A18" s="5">
        <v>16</v>
      </c>
      <c r="B18" s="6" t="s">
        <v>810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8">
        <f t="shared" si="0"/>
        <v>0.16546163200123679</v>
      </c>
    </row>
    <row r="19" spans="1:8" x14ac:dyDescent="0.25">
      <c r="A19" s="5">
        <v>17</v>
      </c>
      <c r="B19" s="6" t="s">
        <v>811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8">
        <f t="shared" si="0"/>
        <v>2.0520800000000006</v>
      </c>
    </row>
    <row r="20" spans="1:8" x14ac:dyDescent="0.25">
      <c r="A20" s="5">
        <v>18</v>
      </c>
      <c r="B20" s="6" t="s">
        <v>812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8">
        <f t="shared" si="0"/>
        <v>2.7183000000000002</v>
      </c>
    </row>
    <row r="21" spans="1:8" x14ac:dyDescent="0.25">
      <c r="A21" s="5">
        <v>19</v>
      </c>
      <c r="B21" s="6" t="s">
        <v>813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8">
        <f t="shared" si="0"/>
        <v>2.0560800000000006</v>
      </c>
    </row>
    <row r="22" spans="1:8" x14ac:dyDescent="0.25">
      <c r="A22" s="5">
        <v>20</v>
      </c>
      <c r="B22" s="6" t="s">
        <v>814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8">
        <f t="shared" si="0"/>
        <v>2.7603000000000004</v>
      </c>
    </row>
    <row r="23" spans="1:8" x14ac:dyDescent="0.25">
      <c r="A23" s="5">
        <v>21</v>
      </c>
      <c r="B23" s="6" t="s">
        <v>815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8">
        <f t="shared" si="0"/>
        <v>0.42919202295349085</v>
      </c>
    </row>
    <row r="24" spans="1:8" x14ac:dyDescent="0.25">
      <c r="A24" s="5">
        <v>22</v>
      </c>
      <c r="B24" s="6" t="s">
        <v>816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8">
        <f t="shared" si="0"/>
        <v>1.5863067431783029</v>
      </c>
    </row>
    <row r="25" spans="1:8" x14ac:dyDescent="0.25">
      <c r="A25" s="5">
        <v>23</v>
      </c>
      <c r="B25" s="6" t="s">
        <v>817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8">
        <f t="shared" si="0"/>
        <v>2.7533000000000003</v>
      </c>
    </row>
    <row r="26" spans="1:8" x14ac:dyDescent="0.25">
      <c r="A26" s="5">
        <v>24</v>
      </c>
      <c r="B26" s="6" t="s">
        <v>818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8">
        <f t="shared" si="0"/>
        <v>1.0656293591992081</v>
      </c>
    </row>
    <row r="27" spans="1:8" x14ac:dyDescent="0.25">
      <c r="A27" s="5">
        <v>25</v>
      </c>
      <c r="B27" s="6" t="s">
        <v>819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8">
        <f t="shared" si="0"/>
        <v>0.92308009177073946</v>
      </c>
    </row>
    <row r="28" spans="1:8" x14ac:dyDescent="0.25">
      <c r="A28" s="5">
        <v>26</v>
      </c>
      <c r="B28" s="6" t="s">
        <v>820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8">
        <f t="shared" si="0"/>
        <v>3.3423600000000007</v>
      </c>
    </row>
    <row r="29" spans="1:8" x14ac:dyDescent="0.25">
      <c r="A29" s="5">
        <v>27</v>
      </c>
      <c r="B29" s="6" t="s">
        <v>821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8">
        <f t="shared" si="0"/>
        <v>2.5856702523695336</v>
      </c>
    </row>
    <row r="30" spans="1:8" x14ac:dyDescent="0.25">
      <c r="A30" s="5">
        <v>28</v>
      </c>
      <c r="B30" s="6" t="s">
        <v>822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8">
        <f t="shared" si="0"/>
        <v>0.33152003204692487</v>
      </c>
    </row>
    <row r="31" spans="1:8" x14ac:dyDescent="0.25">
      <c r="A31" s="5">
        <v>29</v>
      </c>
      <c r="B31" s="6" t="s">
        <v>823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8">
        <f t="shared" si="0"/>
        <v>2.0547252103079447</v>
      </c>
    </row>
    <row r="32" spans="1:8" x14ac:dyDescent="0.25">
      <c r="A32" s="5">
        <v>30</v>
      </c>
      <c r="B32" s="6" t="s">
        <v>824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8">
        <f t="shared" si="0"/>
        <v>2.7421383798621486</v>
      </c>
    </row>
    <row r="33" spans="1:8" x14ac:dyDescent="0.25">
      <c r="A33" s="5">
        <v>31</v>
      </c>
      <c r="B33" s="6" t="s">
        <v>825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8">
        <f t="shared" si="0"/>
        <v>2.2811614708233416</v>
      </c>
    </row>
    <row r="34" spans="1:8" x14ac:dyDescent="0.25">
      <c r="A34" s="5">
        <v>32</v>
      </c>
      <c r="B34" s="6" t="s">
        <v>826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8">
        <f t="shared" si="0"/>
        <v>0.78858524793648244</v>
      </c>
    </row>
    <row r="35" spans="1:8" x14ac:dyDescent="0.25">
      <c r="A35" s="5">
        <v>33</v>
      </c>
      <c r="B35" s="6" t="s">
        <v>827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8">
        <f t="shared" si="0"/>
        <v>3.3353600000000005</v>
      </c>
    </row>
    <row r="36" spans="1:8" x14ac:dyDescent="0.25">
      <c r="A36" s="5">
        <v>34</v>
      </c>
      <c r="B36" s="6" t="s">
        <v>828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8">
        <f t="shared" si="0"/>
        <v>2.2301802628316389</v>
      </c>
    </row>
    <row r="37" spans="1:8" x14ac:dyDescent="0.25">
      <c r="A37" s="5">
        <v>35</v>
      </c>
      <c r="B37" s="6" t="s">
        <v>829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8">
        <f t="shared" si="0"/>
        <v>3.2713600000000005</v>
      </c>
    </row>
    <row r="38" spans="1:8" x14ac:dyDescent="0.25">
      <c r="A38" s="5">
        <v>36</v>
      </c>
      <c r="B38" s="14" t="s">
        <v>830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8">
        <f t="shared" si="0"/>
        <v>3.3423600000000007</v>
      </c>
    </row>
    <row r="39" spans="1:8" x14ac:dyDescent="0.25">
      <c r="A39" s="5">
        <v>37</v>
      </c>
      <c r="B39" s="6" t="s">
        <v>831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8">
        <f t="shared" si="0"/>
        <v>-3.9554008884070679E-3</v>
      </c>
    </row>
    <row r="40" spans="1:8" x14ac:dyDescent="0.25">
      <c r="A40" s="5">
        <v>38</v>
      </c>
      <c r="B40" s="6" t="s">
        <v>832</v>
      </c>
      <c r="C40" s="5">
        <v>28.75</v>
      </c>
      <c r="D40" s="5">
        <v>50</v>
      </c>
      <c r="E40" s="5">
        <v>10</v>
      </c>
      <c r="F40" s="7">
        <v>0.25579536370903283</v>
      </c>
      <c r="G40" s="9">
        <f>0.12+0.0052+0.0105+0.00472</f>
        <v>0.14042000000000002</v>
      </c>
      <c r="H40" s="8">
        <f t="shared" si="0"/>
        <v>0.11537536370903281</v>
      </c>
    </row>
    <row r="41" spans="1:8" x14ac:dyDescent="0.25">
      <c r="A41" s="5">
        <v>39</v>
      </c>
      <c r="B41" s="6" t="s">
        <v>833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0.101+0.105+0.00597</f>
        <v>0.21197000000000002</v>
      </c>
      <c r="H41" s="8">
        <f t="shared" si="0"/>
        <v>3.1303900000000007</v>
      </c>
    </row>
    <row r="42" spans="1:8" x14ac:dyDescent="0.25">
      <c r="A42" s="5">
        <v>40</v>
      </c>
      <c r="B42" s="6" t="s">
        <v>834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8">
        <f t="shared" si="0"/>
        <v>1.288140861689234</v>
      </c>
    </row>
    <row r="43" spans="1:8" x14ac:dyDescent="0.25">
      <c r="A43" s="5">
        <v>41</v>
      </c>
      <c r="B43" s="6" t="s">
        <v>835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8">
        <f t="shared" si="0"/>
        <v>2.0455821708830126</v>
      </c>
    </row>
    <row r="44" spans="1:8" x14ac:dyDescent="0.25">
      <c r="A44" s="5">
        <v>42</v>
      </c>
      <c r="B44" s="6" t="s">
        <v>836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8">
        <f t="shared" si="0"/>
        <v>3.3253600000000008</v>
      </c>
    </row>
    <row r="45" spans="1:8" x14ac:dyDescent="0.25">
      <c r="A45" s="5">
        <v>43</v>
      </c>
      <c r="B45" s="6" t="s">
        <v>837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8">
        <f t="shared" si="0"/>
        <v>2.7683000000000004</v>
      </c>
    </row>
    <row r="46" spans="1:8" x14ac:dyDescent="0.25">
      <c r="A46" s="5">
        <v>44</v>
      </c>
      <c r="B46" s="6" t="s">
        <v>838</v>
      </c>
      <c r="C46" s="5">
        <v>4.78</v>
      </c>
      <c r="D46" s="5">
        <v>50</v>
      </c>
      <c r="E46" s="5">
        <v>10</v>
      </c>
      <c r="F46" s="7">
        <v>1.5385181394633247</v>
      </c>
      <c r="G46" s="9">
        <f>0.032+0.0088+0.0044+0.00075</f>
        <v>4.5950000000000005E-2</v>
      </c>
      <c r="H46" s="8">
        <f t="shared" si="0"/>
        <v>1.4925681394633248</v>
      </c>
    </row>
    <row r="47" spans="1:8" x14ac:dyDescent="0.25">
      <c r="A47" s="5">
        <v>45</v>
      </c>
      <c r="B47" s="6" t="s">
        <v>839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8">
        <f t="shared" si="0"/>
        <v>3.3383600000000007</v>
      </c>
    </row>
    <row r="48" spans="1:8" x14ac:dyDescent="0.25">
      <c r="A48" s="5">
        <v>46</v>
      </c>
      <c r="B48" s="6" t="s">
        <v>840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8">
        <f t="shared" si="0"/>
        <v>0.54566295470493853</v>
      </c>
    </row>
    <row r="49" spans="1:8" x14ac:dyDescent="0.25">
      <c r="A49" s="5">
        <v>47</v>
      </c>
      <c r="B49" s="6" t="s">
        <v>841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8">
        <f t="shared" si="0"/>
        <v>0.41182047049533915</v>
      </c>
    </row>
    <row r="50" spans="1:8" x14ac:dyDescent="0.25">
      <c r="A50" s="5">
        <v>48</v>
      </c>
      <c r="B50" s="6" t="s">
        <v>842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8">
        <f t="shared" si="0"/>
        <v>1.902160183541479</v>
      </c>
    </row>
    <row r="51" spans="1:8" x14ac:dyDescent="0.25">
      <c r="A51" s="5">
        <v>49</v>
      </c>
      <c r="B51" s="6" t="s">
        <v>843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8">
        <f t="shared" si="0"/>
        <v>2.7843000000000004</v>
      </c>
    </row>
    <row r="52" spans="1:8" x14ac:dyDescent="0.25">
      <c r="A52" s="5">
        <v>50</v>
      </c>
      <c r="B52" s="6" t="s">
        <v>844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8">
        <f t="shared" si="0"/>
        <v>0.22933173461231018</v>
      </c>
    </row>
    <row r="53" spans="1:8" x14ac:dyDescent="0.25">
      <c r="A53" s="5">
        <v>51</v>
      </c>
      <c r="B53" s="6" t="s">
        <v>845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8">
        <f t="shared" si="0"/>
        <v>2.2552957118176433</v>
      </c>
    </row>
    <row r="54" spans="1:8" x14ac:dyDescent="0.25">
      <c r="A54" s="5">
        <v>52</v>
      </c>
      <c r="B54" s="6" t="s">
        <v>846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8">
        <f t="shared" si="0"/>
        <v>3.3393600000000006</v>
      </c>
    </row>
    <row r="55" spans="1:8" x14ac:dyDescent="0.25">
      <c r="A55" s="5">
        <v>53</v>
      </c>
      <c r="B55" s="6" t="s">
        <v>847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8">
        <f t="shared" si="0"/>
        <v>3.3423600000000007</v>
      </c>
    </row>
    <row r="56" spans="1:8" x14ac:dyDescent="0.25">
      <c r="A56" s="5">
        <v>54</v>
      </c>
      <c r="B56" s="6" t="s">
        <v>848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8">
        <f t="shared" si="0"/>
        <v>1.2475619454110332</v>
      </c>
    </row>
    <row r="57" spans="1:8" x14ac:dyDescent="0.25">
      <c r="A57" s="5">
        <v>55</v>
      </c>
      <c r="B57" s="6" t="s">
        <v>849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8">
        <f t="shared" si="0"/>
        <v>2.7513000000000005</v>
      </c>
    </row>
    <row r="58" spans="1:8" x14ac:dyDescent="0.25">
      <c r="A58" s="5">
        <v>56</v>
      </c>
      <c r="B58" s="6" t="s">
        <v>850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8">
        <f t="shared" si="0"/>
        <v>3.2753600000000005</v>
      </c>
    </row>
    <row r="59" spans="1:8" x14ac:dyDescent="0.25">
      <c r="A59" s="5">
        <v>57</v>
      </c>
      <c r="B59" s="6" t="s">
        <v>851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8">
        <f t="shared" si="0"/>
        <v>2.6503000000000005</v>
      </c>
    </row>
    <row r="60" spans="1:8" x14ac:dyDescent="0.25">
      <c r="A60" s="5">
        <v>58</v>
      </c>
      <c r="B60" s="6" t="s">
        <v>852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8">
        <f t="shared" si="0"/>
        <v>0.75891165402436711</v>
      </c>
    </row>
    <row r="61" spans="1:8" x14ac:dyDescent="0.25">
      <c r="A61" s="5">
        <v>59</v>
      </c>
      <c r="B61" s="6" t="s">
        <v>853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8">
        <f t="shared" si="0"/>
        <v>2.1995918952506375</v>
      </c>
    </row>
    <row r="62" spans="1:8" x14ac:dyDescent="0.25">
      <c r="A62" s="5">
        <v>60</v>
      </c>
      <c r="B62" s="6" t="s">
        <v>854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8">
        <f t="shared" si="0"/>
        <v>1.4957764887050258</v>
      </c>
    </row>
    <row r="63" spans="1:8" x14ac:dyDescent="0.25">
      <c r="A63" s="5">
        <v>61</v>
      </c>
      <c r="B63" s="6" t="s">
        <v>855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8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7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4" sqref="G14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856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857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8">
        <f>F3-G3</f>
        <v>0.22450424593374693</v>
      </c>
    </row>
    <row r="4" spans="1:9" x14ac:dyDescent="0.25">
      <c r="A4" s="5">
        <v>2</v>
      </c>
      <c r="B4" s="6" t="s">
        <v>858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8">
        <f t="shared" ref="H4:H67" si="0">F4-G4</f>
        <v>2.5502502986723172</v>
      </c>
    </row>
    <row r="5" spans="1:9" x14ac:dyDescent="0.25">
      <c r="A5" s="5">
        <v>3</v>
      </c>
      <c r="B5" s="6" t="s">
        <v>859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8">
        <f t="shared" si="0"/>
        <v>0.30246768571053517</v>
      </c>
    </row>
    <row r="6" spans="1:9" x14ac:dyDescent="0.25">
      <c r="A6" s="5">
        <v>4</v>
      </c>
      <c r="B6" s="6" t="s">
        <v>860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8">
        <f t="shared" si="0"/>
        <v>0.78264891960059579</v>
      </c>
    </row>
    <row r="7" spans="1:9" x14ac:dyDescent="0.25">
      <c r="A7" s="5">
        <v>5</v>
      </c>
      <c r="B7" s="6" t="s">
        <v>861</v>
      </c>
      <c r="C7" s="5">
        <v>3.2</v>
      </c>
      <c r="D7" s="5">
        <v>35</v>
      </c>
      <c r="E7" s="5">
        <v>10</v>
      </c>
      <c r="F7" s="7">
        <v>1.7821720803372179</v>
      </c>
      <c r="G7" s="9">
        <f>0.018+0.0105+0.004681</f>
        <v>3.3180999999999995E-2</v>
      </c>
      <c r="H7" s="8">
        <f t="shared" si="0"/>
        <v>1.748991080337218</v>
      </c>
    </row>
    <row r="8" spans="1:9" x14ac:dyDescent="0.25">
      <c r="A8" s="5">
        <v>6</v>
      </c>
      <c r="B8" s="6" t="s">
        <v>862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8">
        <f t="shared" si="0"/>
        <v>0.43665340854023837</v>
      </c>
    </row>
    <row r="9" spans="1:9" x14ac:dyDescent="0.25">
      <c r="A9" s="5">
        <v>7</v>
      </c>
      <c r="B9" s="6" t="s">
        <v>863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8">
        <f t="shared" si="0"/>
        <v>0.80004164141534351</v>
      </c>
    </row>
    <row r="10" spans="1:9" x14ac:dyDescent="0.25">
      <c r="A10" s="5">
        <v>8</v>
      </c>
      <c r="B10" s="6" t="s">
        <v>864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8">
        <f t="shared" si="0"/>
        <v>1.4087376642697746</v>
      </c>
    </row>
    <row r="11" spans="1:9" x14ac:dyDescent="0.25">
      <c r="A11" s="5">
        <v>9</v>
      </c>
      <c r="B11" s="6" t="s">
        <v>865</v>
      </c>
      <c r="C11" s="5">
        <v>5.4</v>
      </c>
      <c r="D11" s="5">
        <v>35</v>
      </c>
      <c r="E11" s="5">
        <v>10</v>
      </c>
      <c r="F11" s="7">
        <v>1.056101973533166</v>
      </c>
      <c r="G11" s="6">
        <f>0.017+0.017</f>
        <v>3.4000000000000002E-2</v>
      </c>
      <c r="H11" s="8">
        <f t="shared" si="0"/>
        <v>1.022101973533166</v>
      </c>
    </row>
    <row r="12" spans="1:9" x14ac:dyDescent="0.25">
      <c r="A12" s="5">
        <v>10</v>
      </c>
      <c r="B12" s="6" t="s">
        <v>866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8">
        <f t="shared" si="0"/>
        <v>0.12894144734511709</v>
      </c>
    </row>
    <row r="13" spans="1:9" x14ac:dyDescent="0.25">
      <c r="A13" s="5">
        <v>11</v>
      </c>
      <c r="B13" s="6" t="s">
        <v>867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8">
        <f t="shared" si="0"/>
        <v>2.6503000000000005</v>
      </c>
    </row>
    <row r="14" spans="1:9" x14ac:dyDescent="0.25">
      <c r="A14" s="5">
        <v>12</v>
      </c>
      <c r="B14" s="6" t="s">
        <v>868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0.117+0.0105+0.006681+0.00728+0.00728+0.00728</f>
        <v>0.15602100000000002</v>
      </c>
      <c r="H14" s="8">
        <f t="shared" si="0"/>
        <v>0.14413429774100511</v>
      </c>
    </row>
    <row r="15" spans="1:9" x14ac:dyDescent="0.25">
      <c r="A15" s="5">
        <v>13</v>
      </c>
      <c r="B15" s="6" t="s">
        <v>869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8">
        <f t="shared" si="0"/>
        <v>1.3579635748973411</v>
      </c>
    </row>
    <row r="16" spans="1:9" x14ac:dyDescent="0.25">
      <c r="A16" s="5">
        <v>14</v>
      </c>
      <c r="B16" s="6" t="s">
        <v>870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8">
        <f t="shared" si="0"/>
        <v>0.42244078941326646</v>
      </c>
    </row>
    <row r="17" spans="1:8" x14ac:dyDescent="0.25">
      <c r="A17" s="5">
        <v>15</v>
      </c>
      <c r="B17" s="6" t="s">
        <v>871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8">
        <f t="shared" si="0"/>
        <v>3.2623600000000006</v>
      </c>
    </row>
    <row r="18" spans="1:8" x14ac:dyDescent="0.25">
      <c r="A18" s="5">
        <v>16</v>
      </c>
      <c r="B18" s="6" t="s">
        <v>872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8">
        <f t="shared" si="0"/>
        <v>0.46541507685571304</v>
      </c>
    </row>
    <row r="19" spans="1:8" x14ac:dyDescent="0.25">
      <c r="A19" s="5">
        <v>17</v>
      </c>
      <c r="B19" s="6" t="s">
        <v>873</v>
      </c>
      <c r="C19" s="5">
        <v>4.4000000000000004</v>
      </c>
      <c r="D19" s="5">
        <v>50</v>
      </c>
      <c r="E19" s="5">
        <v>10</v>
      </c>
      <c r="F19" s="7">
        <v>1.671390160598794</v>
      </c>
      <c r="G19" s="8">
        <f>0.051+0.004681</f>
        <v>5.5680999999999994E-2</v>
      </c>
      <c r="H19" s="8">
        <f t="shared" si="0"/>
        <v>1.6157091605987939</v>
      </c>
    </row>
    <row r="20" spans="1:8" x14ac:dyDescent="0.25">
      <c r="A20" s="5">
        <v>18</v>
      </c>
      <c r="B20" s="6" t="s">
        <v>874</v>
      </c>
      <c r="C20" s="5">
        <v>22.84</v>
      </c>
      <c r="D20" s="5">
        <v>35</v>
      </c>
      <c r="E20" s="5">
        <v>10</v>
      </c>
      <c r="F20" s="7">
        <v>0.24969135976703583</v>
      </c>
      <c r="G20" s="9">
        <f>0.017+0.004681</f>
        <v>2.1681000000000002E-2</v>
      </c>
      <c r="H20" s="8">
        <f t="shared" si="0"/>
        <v>0.22801035976703582</v>
      </c>
    </row>
    <row r="21" spans="1:8" x14ac:dyDescent="0.25">
      <c r="A21" s="5">
        <v>19</v>
      </c>
      <c r="B21" s="6" t="s">
        <v>875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8">
        <f t="shared" si="0"/>
        <v>0.50777824021774343</v>
      </c>
    </row>
    <row r="22" spans="1:8" x14ac:dyDescent="0.25">
      <c r="A22" s="5">
        <v>20</v>
      </c>
      <c r="B22" s="6" t="s">
        <v>876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8">
        <f t="shared" si="0"/>
        <v>3.3093600000000007</v>
      </c>
    </row>
    <row r="23" spans="1:8" x14ac:dyDescent="0.25">
      <c r="A23" s="5">
        <v>21</v>
      </c>
      <c r="B23" s="6" t="s">
        <v>877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8">
        <f t="shared" si="0"/>
        <v>2.8697018385291768</v>
      </c>
    </row>
    <row r="24" spans="1:8" x14ac:dyDescent="0.25">
      <c r="A24" s="5">
        <v>22</v>
      </c>
      <c r="B24" s="6" t="s">
        <v>878</v>
      </c>
      <c r="C24" s="5">
        <v>20.58</v>
      </c>
      <c r="D24" s="5">
        <v>35</v>
      </c>
      <c r="E24" s="5">
        <v>10</v>
      </c>
      <c r="F24" s="7">
        <v>0.27711130500870251</v>
      </c>
      <c r="G24" s="13">
        <f>0.017+0.00117+0.004681</f>
        <v>2.2851000000000003E-2</v>
      </c>
      <c r="H24" s="8">
        <f t="shared" si="0"/>
        <v>0.2542603050087025</v>
      </c>
    </row>
    <row r="25" spans="1:8" x14ac:dyDescent="0.25">
      <c r="A25" s="5">
        <v>23</v>
      </c>
      <c r="B25" s="6" t="s">
        <v>879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8">
        <f t="shared" si="0"/>
        <v>2.2422294404496248</v>
      </c>
    </row>
    <row r="26" spans="1:8" x14ac:dyDescent="0.25">
      <c r="A26" s="5">
        <v>24</v>
      </c>
      <c r="B26" s="6" t="s">
        <v>880</v>
      </c>
      <c r="C26" s="5">
        <v>3.6</v>
      </c>
      <c r="D26" s="5">
        <v>35</v>
      </c>
      <c r="E26" s="5">
        <v>10</v>
      </c>
      <c r="F26" s="7">
        <v>1.5841529602997493</v>
      </c>
      <c r="G26" s="9">
        <f>0.1+0.004681+0.004681</f>
        <v>0.10936200000000001</v>
      </c>
      <c r="H26" s="8">
        <f t="shared" si="0"/>
        <v>1.4747909602997493</v>
      </c>
    </row>
    <row r="27" spans="1:8" x14ac:dyDescent="0.25">
      <c r="A27" s="5">
        <v>25</v>
      </c>
      <c r="B27" s="6" t="s">
        <v>881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8">
        <f t="shared" si="0"/>
        <v>1.3182675946695579</v>
      </c>
    </row>
    <row r="28" spans="1:8" x14ac:dyDescent="0.25">
      <c r="A28" s="5">
        <v>26</v>
      </c>
      <c r="B28" s="6" t="s">
        <v>882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8">
        <f t="shared" si="0"/>
        <v>2.7853000000000003</v>
      </c>
    </row>
    <row r="29" spans="1:8" x14ac:dyDescent="0.25">
      <c r="A29" s="5">
        <v>27</v>
      </c>
      <c r="B29" s="6" t="s">
        <v>883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f>0.016+0.011572</f>
        <v>2.7571999999999999E-2</v>
      </c>
      <c r="H29" s="8">
        <f t="shared" si="0"/>
        <v>0.68086907541355235</v>
      </c>
    </row>
    <row r="30" spans="1:8" x14ac:dyDescent="0.25">
      <c r="A30" s="5">
        <v>28</v>
      </c>
      <c r="B30" s="6" t="s">
        <v>884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8">
        <f t="shared" si="0"/>
        <v>1.661338428552676</v>
      </c>
    </row>
    <row r="31" spans="1:8" x14ac:dyDescent="0.25">
      <c r="A31" s="5">
        <v>29</v>
      </c>
      <c r="B31" s="6" t="s">
        <v>1004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8">
        <f t="shared" si="0"/>
        <v>1.7648132601776145</v>
      </c>
    </row>
    <row r="32" spans="1:8" x14ac:dyDescent="0.25">
      <c r="A32" s="5">
        <v>30</v>
      </c>
      <c r="B32" s="6" t="s">
        <v>885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8">
        <f t="shared" si="0"/>
        <v>0.30458499456451454</v>
      </c>
    </row>
    <row r="33" spans="1:8" x14ac:dyDescent="0.25">
      <c r="A33" s="5">
        <v>31</v>
      </c>
      <c r="B33" s="6" t="s">
        <v>1005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8">
        <f t="shared" si="0"/>
        <v>0.76039342094387963</v>
      </c>
    </row>
    <row r="34" spans="1:8" x14ac:dyDescent="0.25">
      <c r="A34" s="5">
        <v>32</v>
      </c>
      <c r="B34" s="6" t="s">
        <v>886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8">
        <f t="shared" si="0"/>
        <v>1.1448985266025824</v>
      </c>
    </row>
    <row r="35" spans="1:8" x14ac:dyDescent="0.25">
      <c r="A35" s="5">
        <v>33</v>
      </c>
      <c r="B35" s="6" t="s">
        <v>887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8">
        <f t="shared" si="0"/>
        <v>1.1458211058273653</v>
      </c>
    </row>
    <row r="36" spans="1:8" x14ac:dyDescent="0.25">
      <c r="A36" s="5">
        <v>34</v>
      </c>
      <c r="B36" s="6" t="s">
        <v>888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8">
        <f t="shared" si="0"/>
        <v>0.34568025579536382</v>
      </c>
    </row>
    <row r="37" spans="1:8" x14ac:dyDescent="0.25">
      <c r="A37" s="5">
        <v>35</v>
      </c>
      <c r="B37" s="6" t="s">
        <v>889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8">
        <f t="shared" si="0"/>
        <v>4.2007400000000006</v>
      </c>
    </row>
    <row r="38" spans="1:8" x14ac:dyDescent="0.25">
      <c r="A38" s="5">
        <v>36</v>
      </c>
      <c r="B38" s="6" t="s">
        <v>890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8">
        <f t="shared" si="0"/>
        <v>2.8576466826538778</v>
      </c>
    </row>
    <row r="39" spans="1:8" x14ac:dyDescent="0.25">
      <c r="A39" s="5">
        <v>37</v>
      </c>
      <c r="B39" s="6" t="s">
        <v>891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8">
        <f t="shared" si="0"/>
        <v>2.907646682653878</v>
      </c>
    </row>
    <row r="40" spans="1:8" x14ac:dyDescent="0.25">
      <c r="A40" s="5">
        <v>38</v>
      </c>
      <c r="B40" s="6" t="s">
        <v>892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8">
        <f t="shared" si="0"/>
        <v>0.33798684201895218</v>
      </c>
    </row>
    <row r="41" spans="1:8" x14ac:dyDescent="0.25">
      <c r="A41" s="5">
        <v>39</v>
      </c>
      <c r="B41" s="6" t="s">
        <v>893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8">
        <f t="shared" si="0"/>
        <v>1.3728343512956884</v>
      </c>
    </row>
    <row r="42" spans="1:8" x14ac:dyDescent="0.25">
      <c r="A42" s="5">
        <v>40</v>
      </c>
      <c r="B42" s="6" t="s">
        <v>894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8">
        <f t="shared" si="0"/>
        <v>1.7756386505143644</v>
      </c>
    </row>
    <row r="43" spans="1:8" x14ac:dyDescent="0.25">
      <c r="A43" s="5">
        <v>41</v>
      </c>
      <c r="B43" s="6" t="s">
        <v>895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8">
        <f t="shared" si="0"/>
        <v>0.60606798235544423</v>
      </c>
    </row>
    <row r="44" spans="1:8" x14ac:dyDescent="0.25">
      <c r="A44" s="5">
        <v>42</v>
      </c>
      <c r="B44" s="6" t="s">
        <v>896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8">
        <f t="shared" si="0"/>
        <v>0.30330125028896748</v>
      </c>
    </row>
    <row r="45" spans="1:8" x14ac:dyDescent="0.25">
      <c r="A45" s="5">
        <v>43</v>
      </c>
      <c r="B45" s="6" t="s">
        <v>897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8">
        <f t="shared" si="0"/>
        <v>1.0360543760113863</v>
      </c>
    </row>
    <row r="46" spans="1:8" x14ac:dyDescent="0.25">
      <c r="A46" s="5">
        <v>44</v>
      </c>
      <c r="B46" s="6" t="s">
        <v>898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8">
        <f t="shared" si="0"/>
        <v>0.45532605694506695</v>
      </c>
    </row>
    <row r="47" spans="1:8" x14ac:dyDescent="0.25">
      <c r="A47" s="5">
        <v>45</v>
      </c>
      <c r="B47" s="6" t="s">
        <v>899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8">
        <f t="shared" si="0"/>
        <v>0.61293498962316428</v>
      </c>
    </row>
    <row r="48" spans="1:8" x14ac:dyDescent="0.25">
      <c r="A48" s="5">
        <v>46</v>
      </c>
      <c r="B48" s="6" t="s">
        <v>900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8">
        <f t="shared" si="0"/>
        <v>2.7067469283832195</v>
      </c>
    </row>
    <row r="49" spans="1:8" x14ac:dyDescent="0.25">
      <c r="A49" s="5">
        <v>47</v>
      </c>
      <c r="B49" s="6" t="s">
        <v>901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8">
        <f t="shared" si="0"/>
        <v>1.2052151493361585</v>
      </c>
    </row>
    <row r="50" spans="1:8" x14ac:dyDescent="0.25">
      <c r="A50" s="5">
        <v>48</v>
      </c>
      <c r="B50" s="6" t="s">
        <v>902</v>
      </c>
      <c r="C50" s="5">
        <v>5.9</v>
      </c>
      <c r="D50" s="5">
        <v>70</v>
      </c>
      <c r="E50" s="5">
        <v>10</v>
      </c>
      <c r="F50" s="7">
        <v>1.7169368353868146</v>
      </c>
      <c r="G50" s="9">
        <f>0.685+0.0099+0.00649+0.00852+0.00002</f>
        <v>0.70993000000000006</v>
      </c>
      <c r="H50" s="8">
        <f t="shared" si="0"/>
        <v>1.0070068353868145</v>
      </c>
    </row>
    <row r="51" spans="1:8" x14ac:dyDescent="0.25">
      <c r="A51" s="5">
        <v>49</v>
      </c>
      <c r="B51" s="6" t="s">
        <v>903</v>
      </c>
      <c r="C51" s="5">
        <v>5.56</v>
      </c>
      <c r="D51" s="5">
        <v>50</v>
      </c>
      <c r="E51" s="5">
        <v>10</v>
      </c>
      <c r="F51" s="7">
        <v>1.3226828609055206</v>
      </c>
      <c r="G51" s="12">
        <f>0.468+0.01328</f>
        <v>0.48128000000000004</v>
      </c>
      <c r="H51" s="8">
        <f t="shared" si="0"/>
        <v>0.84140286090552052</v>
      </c>
    </row>
    <row r="52" spans="1:8" x14ac:dyDescent="0.25">
      <c r="A52" s="5">
        <v>50</v>
      </c>
      <c r="B52" s="6" t="s">
        <v>904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8">
        <f t="shared" si="0"/>
        <v>1.8943070431664542</v>
      </c>
    </row>
    <row r="53" spans="1:8" x14ac:dyDescent="0.25">
      <c r="A53" s="5">
        <v>51</v>
      </c>
      <c r="B53" s="6" t="s">
        <v>905</v>
      </c>
      <c r="C53" s="5">
        <v>5.5</v>
      </c>
      <c r="D53" s="5">
        <v>50</v>
      </c>
      <c r="E53" s="5">
        <v>10</v>
      </c>
      <c r="F53" s="7">
        <v>1.3371121284790353</v>
      </c>
      <c r="G53" s="6">
        <f>0.167+0.00002</f>
        <v>0.16702</v>
      </c>
      <c r="H53" s="8">
        <f t="shared" si="0"/>
        <v>1.1700921284790353</v>
      </c>
    </row>
    <row r="54" spans="1:8" x14ac:dyDescent="0.25">
      <c r="A54" s="5">
        <v>52</v>
      </c>
      <c r="B54" s="6" t="s">
        <v>906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8">
        <f t="shared" si="0"/>
        <v>3.1753600000000008</v>
      </c>
    </row>
    <row r="55" spans="1:8" x14ac:dyDescent="0.25">
      <c r="A55" s="5">
        <v>53</v>
      </c>
      <c r="B55" s="6" t="s">
        <v>907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8">
        <f t="shared" si="0"/>
        <v>1.249240916097776</v>
      </c>
    </row>
    <row r="56" spans="1:8" x14ac:dyDescent="0.25">
      <c r="A56" s="5">
        <v>54</v>
      </c>
      <c r="B56" s="6" t="s">
        <v>908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8">
        <f t="shared" si="0"/>
        <v>1.2880106368050297</v>
      </c>
    </row>
    <row r="57" spans="1:8" x14ac:dyDescent="0.25">
      <c r="A57" s="5">
        <v>55</v>
      </c>
      <c r="B57" s="6" t="s">
        <v>909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8">
        <f t="shared" si="0"/>
        <v>0.14224699852570163</v>
      </c>
    </row>
    <row r="58" spans="1:8" x14ac:dyDescent="0.25">
      <c r="A58" s="5">
        <v>56</v>
      </c>
      <c r="B58" s="6" t="s">
        <v>910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8">
        <f t="shared" si="0"/>
        <v>0.19372041200078588</v>
      </c>
    </row>
    <row r="59" spans="1:8" x14ac:dyDescent="0.25">
      <c r="A59" s="5">
        <v>57</v>
      </c>
      <c r="B59" s="6" t="s">
        <v>911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8">
        <f t="shared" si="0"/>
        <v>2.7773000000000003</v>
      </c>
    </row>
    <row r="60" spans="1:8" x14ac:dyDescent="0.25">
      <c r="A60" s="5">
        <v>58</v>
      </c>
      <c r="B60" s="6" t="s">
        <v>912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8">
        <f t="shared" si="0"/>
        <v>0.5197738483911668</v>
      </c>
    </row>
    <row r="61" spans="1:8" x14ac:dyDescent="0.25">
      <c r="A61" s="5">
        <v>59</v>
      </c>
      <c r="B61" s="6" t="s">
        <v>913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8">
        <f t="shared" si="0"/>
        <v>0.93425797760377227</v>
      </c>
    </row>
    <row r="62" spans="1:8" x14ac:dyDescent="0.25">
      <c r="A62" s="5">
        <v>60</v>
      </c>
      <c r="B62" s="6" t="s">
        <v>914</v>
      </c>
      <c r="C62" s="5">
        <v>3.3</v>
      </c>
      <c r="D62" s="5">
        <v>35</v>
      </c>
      <c r="E62" s="5">
        <v>10</v>
      </c>
      <c r="F62" s="7">
        <v>1.728166865781545</v>
      </c>
      <c r="G62" s="9">
        <f>0.034+0.004681</f>
        <v>3.8681E-2</v>
      </c>
      <c r="H62" s="8">
        <f t="shared" si="0"/>
        <v>1.689485865781545</v>
      </c>
    </row>
    <row r="63" spans="1:8" x14ac:dyDescent="0.25">
      <c r="A63" s="5">
        <v>61</v>
      </c>
      <c r="B63" s="6" t="s">
        <v>915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8">
        <f t="shared" si="0"/>
        <v>0.23642152944311223</v>
      </c>
    </row>
    <row r="64" spans="1:8" x14ac:dyDescent="0.25">
      <c r="A64" s="5">
        <v>62</v>
      </c>
      <c r="B64" s="6" t="s">
        <v>916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8">
        <f t="shared" si="0"/>
        <v>0.64536942840094136</v>
      </c>
    </row>
    <row r="65" spans="1:8" x14ac:dyDescent="0.25">
      <c r="A65" s="5">
        <v>63</v>
      </c>
      <c r="B65" s="6" t="s">
        <v>917</v>
      </c>
      <c r="C65" s="5">
        <v>1.95</v>
      </c>
      <c r="D65" s="5">
        <v>50</v>
      </c>
      <c r="E65" s="5">
        <v>10</v>
      </c>
      <c r="F65" s="7">
        <v>3.3423600000000007</v>
      </c>
      <c r="G65" s="9">
        <f>0.064+0.0105+0.004681</f>
        <v>7.9181000000000001E-2</v>
      </c>
      <c r="H65" s="8">
        <f t="shared" si="0"/>
        <v>3.2631790000000005</v>
      </c>
    </row>
    <row r="66" spans="1:8" x14ac:dyDescent="0.25">
      <c r="A66" s="5">
        <v>64</v>
      </c>
      <c r="B66" s="6" t="s">
        <v>918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8">
        <f t="shared" si="0"/>
        <v>3.2783600000000006</v>
      </c>
    </row>
    <row r="67" spans="1:8" x14ac:dyDescent="0.25">
      <c r="A67" s="5">
        <v>65</v>
      </c>
      <c r="B67" s="6" t="s">
        <v>919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8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1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E32" sqref="E32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856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920</v>
      </c>
      <c r="C3" s="5">
        <v>7.56</v>
      </c>
      <c r="D3" s="5">
        <v>50</v>
      </c>
      <c r="E3" s="5">
        <v>10</v>
      </c>
      <c r="F3" s="7">
        <v>0.97276676013686436</v>
      </c>
      <c r="G3" s="8">
        <f>0.166+0.00568+0.0096</f>
        <v>0.18128</v>
      </c>
      <c r="H3" s="8">
        <f>F3-G3</f>
        <v>0.79148676013686436</v>
      </c>
    </row>
    <row r="4" spans="1:9" x14ac:dyDescent="0.25">
      <c r="A4" s="5">
        <v>2</v>
      </c>
      <c r="B4" s="6" t="s">
        <v>921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8">
        <f t="shared" ref="H4:H67" si="0">F4-G4</f>
        <v>0.83549108821669427</v>
      </c>
    </row>
    <row r="5" spans="1:9" x14ac:dyDescent="0.25">
      <c r="A5" s="5">
        <v>3</v>
      </c>
      <c r="B5" s="6" t="s">
        <v>922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8">
        <f t="shared" si="0"/>
        <v>1.0646293591992082</v>
      </c>
    </row>
    <row r="6" spans="1:9" x14ac:dyDescent="0.25">
      <c r="A6" s="5">
        <v>4</v>
      </c>
      <c r="B6" s="6" t="s">
        <v>923</v>
      </c>
      <c r="C6" s="5">
        <v>4.8</v>
      </c>
      <c r="D6" s="5">
        <v>70</v>
      </c>
      <c r="E6" s="5">
        <v>10</v>
      </c>
      <c r="F6" s="7">
        <v>2.1104015268296266</v>
      </c>
      <c r="G6" s="8">
        <f>0.331+0.0031+0.008</f>
        <v>0.34210000000000002</v>
      </c>
      <c r="H6" s="8">
        <f t="shared" si="0"/>
        <v>1.7683015268296265</v>
      </c>
    </row>
    <row r="7" spans="1:9" x14ac:dyDescent="0.25">
      <c r="A7" s="5">
        <v>5</v>
      </c>
      <c r="B7" s="6" t="s">
        <v>924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8">
        <f t="shared" si="0"/>
        <v>0.45276051491435476</v>
      </c>
    </row>
    <row r="8" spans="1:9" x14ac:dyDescent="0.25">
      <c r="A8" s="5">
        <v>6</v>
      </c>
      <c r="B8" s="6" t="s">
        <v>925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8">
        <f t="shared" si="0"/>
        <v>0.73558325711549377</v>
      </c>
    </row>
    <row r="9" spans="1:9" x14ac:dyDescent="0.25">
      <c r="A9" s="5">
        <v>7</v>
      </c>
      <c r="B9" s="6" t="s">
        <v>926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8">
        <f t="shared" si="0"/>
        <v>1.8346073561945124</v>
      </c>
    </row>
    <row r="10" spans="1:9" x14ac:dyDescent="0.25">
      <c r="A10" s="5">
        <v>8</v>
      </c>
      <c r="B10" s="6" t="s">
        <v>927</v>
      </c>
      <c r="C10" s="5">
        <v>4.7</v>
      </c>
      <c r="D10" s="5">
        <v>70</v>
      </c>
      <c r="E10" s="5">
        <v>10</v>
      </c>
      <c r="F10" s="7">
        <v>2.1553036869749378</v>
      </c>
      <c r="G10" s="6">
        <f>0.244+0.03519</f>
        <v>0.27918999999999999</v>
      </c>
      <c r="H10" s="8">
        <f t="shared" si="0"/>
        <v>1.8761136869749377</v>
      </c>
    </row>
    <row r="11" spans="1:9" x14ac:dyDescent="0.25">
      <c r="A11" s="5">
        <v>9</v>
      </c>
      <c r="B11" s="6" t="s">
        <v>928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8">
        <f t="shared" si="0"/>
        <v>3.0846022902444403</v>
      </c>
    </row>
    <row r="12" spans="1:9" x14ac:dyDescent="0.25">
      <c r="A12" s="5">
        <v>10</v>
      </c>
      <c r="B12" s="6" t="s">
        <v>929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8">
        <f t="shared" si="0"/>
        <v>1.8721219535707245</v>
      </c>
    </row>
    <row r="13" spans="1:9" x14ac:dyDescent="0.25">
      <c r="A13" s="5">
        <v>11</v>
      </c>
      <c r="B13" s="6" t="s">
        <v>930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f>0.162+0.0086+0.00404</f>
        <v>0.17463999999999999</v>
      </c>
      <c r="H13" s="8">
        <f t="shared" si="0"/>
        <v>0.59922763397877832</v>
      </c>
    </row>
    <row r="14" spans="1:9" x14ac:dyDescent="0.25">
      <c r="A14" s="5">
        <v>12</v>
      </c>
      <c r="B14" s="6" t="s">
        <v>931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8">
        <f t="shared" si="0"/>
        <v>0.57424128601725577</v>
      </c>
    </row>
    <row r="15" spans="1:9" x14ac:dyDescent="0.25">
      <c r="A15" s="5">
        <v>13</v>
      </c>
      <c r="B15" s="6" t="s">
        <v>932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0.033+0.0027+0.0337+0.00065+0.0007+0.0096</f>
        <v>8.0350000000000005E-2</v>
      </c>
      <c r="H15" s="8">
        <f t="shared" si="0"/>
        <v>0.99011822512877623</v>
      </c>
    </row>
    <row r="16" spans="1:9" x14ac:dyDescent="0.25">
      <c r="A16" s="5">
        <v>14</v>
      </c>
      <c r="B16" s="6" t="s">
        <v>933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8">
        <f t="shared" si="0"/>
        <v>1.0644749813036416</v>
      </c>
    </row>
    <row r="17" spans="1:8" x14ac:dyDescent="0.25">
      <c r="A17" s="5">
        <v>15</v>
      </c>
      <c r="B17" s="6" t="s">
        <v>934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8">
        <f t="shared" si="0"/>
        <v>1.1886140708695507</v>
      </c>
    </row>
    <row r="18" spans="1:8" x14ac:dyDescent="0.25">
      <c r="A18" s="5">
        <v>16</v>
      </c>
      <c r="B18" s="6" t="s">
        <v>935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8">
        <f t="shared" si="0"/>
        <v>0.80640509814370753</v>
      </c>
    </row>
    <row r="19" spans="1:8" x14ac:dyDescent="0.25">
      <c r="A19" s="5">
        <v>17</v>
      </c>
      <c r="B19" s="6" t="s">
        <v>936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8">
        <f t="shared" si="0"/>
        <v>1.9067791350609178</v>
      </c>
    </row>
    <row r="20" spans="1:8" x14ac:dyDescent="0.25">
      <c r="A20" s="5">
        <v>18</v>
      </c>
      <c r="B20" s="6" t="s">
        <v>937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8">
        <f t="shared" si="0"/>
        <v>0.5210252863694389</v>
      </c>
    </row>
    <row r="21" spans="1:8" x14ac:dyDescent="0.25">
      <c r="A21" s="5">
        <v>19</v>
      </c>
      <c r="B21" s="6" t="s">
        <v>938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8">
        <f t="shared" si="0"/>
        <v>0.21220357972181625</v>
      </c>
    </row>
    <row r="22" spans="1:8" x14ac:dyDescent="0.25">
      <c r="A22" s="5">
        <v>20</v>
      </c>
      <c r="B22" s="6" t="s">
        <v>939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8">
        <f t="shared" si="0"/>
        <v>3.3343600000000007</v>
      </c>
    </row>
    <row r="23" spans="1:8" x14ac:dyDescent="0.25">
      <c r="A23" s="5">
        <v>21</v>
      </c>
      <c r="B23" s="6" t="s">
        <v>940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8">
        <f t="shared" si="0"/>
        <v>0.73585154500294692</v>
      </c>
    </row>
    <row r="24" spans="1:8" x14ac:dyDescent="0.25">
      <c r="A24" s="5">
        <v>22</v>
      </c>
      <c r="B24" s="6" t="s">
        <v>941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8">
        <f t="shared" si="0"/>
        <v>3.2073600000000004</v>
      </c>
    </row>
    <row r="25" spans="1:8" x14ac:dyDescent="0.25">
      <c r="A25" s="5">
        <v>23</v>
      </c>
      <c r="B25" s="6" t="s">
        <v>942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8">
        <f t="shared" si="0"/>
        <v>0.57344763797656451</v>
      </c>
    </row>
    <row r="26" spans="1:8" x14ac:dyDescent="0.25">
      <c r="A26" s="5">
        <v>24</v>
      </c>
      <c r="B26" s="6" t="s">
        <v>943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8">
        <f t="shared" si="0"/>
        <v>4.1917400000000011</v>
      </c>
    </row>
    <row r="27" spans="1:8" x14ac:dyDescent="0.25">
      <c r="A27" s="5">
        <v>25</v>
      </c>
      <c r="B27" s="6" t="s">
        <v>944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8">
        <f t="shared" si="0"/>
        <v>1.9173425299084597</v>
      </c>
    </row>
    <row r="28" spans="1:8" x14ac:dyDescent="0.25">
      <c r="A28" s="5">
        <v>26</v>
      </c>
      <c r="B28" s="6" t="s">
        <v>945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8">
        <f t="shared" si="0"/>
        <v>2.7853000000000003</v>
      </c>
    </row>
    <row r="29" spans="1:8" x14ac:dyDescent="0.25">
      <c r="A29" s="5">
        <v>27</v>
      </c>
      <c r="B29" s="6" t="s">
        <v>946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8">
        <f t="shared" si="0"/>
        <v>1.136906532396277</v>
      </c>
    </row>
    <row r="30" spans="1:8" x14ac:dyDescent="0.25">
      <c r="A30" s="5">
        <v>28</v>
      </c>
      <c r="B30" s="6" t="s">
        <v>947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8">
        <f t="shared" si="0"/>
        <v>0.25483002515859732</v>
      </c>
    </row>
    <row r="31" spans="1:8" x14ac:dyDescent="0.25">
      <c r="A31" s="5">
        <v>29</v>
      </c>
      <c r="B31" s="6" t="s">
        <v>948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8">
        <f t="shared" si="0"/>
        <v>1.80566150228358</v>
      </c>
    </row>
    <row r="32" spans="1:8" x14ac:dyDescent="0.25">
      <c r="A32" s="5">
        <v>30</v>
      </c>
      <c r="B32" s="6" t="s">
        <v>949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8">
        <f t="shared" si="0"/>
        <v>0.23451407850250758</v>
      </c>
    </row>
    <row r="33" spans="1:8" x14ac:dyDescent="0.25">
      <c r="A33" s="5">
        <v>31</v>
      </c>
      <c r="B33" s="6" t="s">
        <v>950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0.102+0.0096+0.0105+0.0096+0.00575+0.00941</f>
        <v>0.14685999999999999</v>
      </c>
      <c r="H33" s="8">
        <f t="shared" si="0"/>
        <v>1.1732674669164578</v>
      </c>
    </row>
    <row r="34" spans="1:8" x14ac:dyDescent="0.25">
      <c r="A34" s="5">
        <v>32</v>
      </c>
      <c r="B34" s="6" t="s">
        <v>951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8">
        <f t="shared" si="0"/>
        <v>0.12063367733440505</v>
      </c>
    </row>
    <row r="35" spans="1:8" x14ac:dyDescent="0.25">
      <c r="A35" s="5">
        <v>33</v>
      </c>
      <c r="B35" s="6" t="s">
        <v>952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8">
        <f t="shared" si="0"/>
        <v>2.7833000000000006</v>
      </c>
    </row>
    <row r="36" spans="1:8" x14ac:dyDescent="0.25">
      <c r="A36" s="5">
        <v>34</v>
      </c>
      <c r="B36" s="6" t="s">
        <v>953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8">
        <f t="shared" si="0"/>
        <v>2.7813000000000003</v>
      </c>
    </row>
    <row r="37" spans="1:8" x14ac:dyDescent="0.25">
      <c r="A37" s="5">
        <v>35</v>
      </c>
      <c r="B37" s="6" t="s">
        <v>954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8">
        <f t="shared" si="0"/>
        <v>0.22434294942827862</v>
      </c>
    </row>
    <row r="38" spans="1:8" x14ac:dyDescent="0.25">
      <c r="A38" s="5">
        <v>36</v>
      </c>
      <c r="B38" s="6" t="s">
        <v>955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8">
        <f t="shared" si="0"/>
        <v>1.2190775984234845</v>
      </c>
    </row>
    <row r="39" spans="1:8" x14ac:dyDescent="0.25">
      <c r="A39" s="5">
        <v>37</v>
      </c>
      <c r="B39" s="6" t="s">
        <v>956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8">
        <f t="shared" si="0"/>
        <v>0.74584173275998622</v>
      </c>
    </row>
    <row r="40" spans="1:8" x14ac:dyDescent="0.25">
      <c r="A40" s="5">
        <v>38</v>
      </c>
      <c r="B40" s="6" t="s">
        <v>957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8">
        <f t="shared" si="0"/>
        <v>1.6352635080115676</v>
      </c>
    </row>
    <row r="41" spans="1:8" x14ac:dyDescent="0.25">
      <c r="A41" s="5">
        <v>39</v>
      </c>
      <c r="B41" s="6" t="s">
        <v>958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8">
        <f t="shared" si="0"/>
        <v>2.6303000000000005</v>
      </c>
    </row>
    <row r="42" spans="1:8" x14ac:dyDescent="0.25">
      <c r="A42" s="5">
        <v>40</v>
      </c>
      <c r="B42" s="6" t="s">
        <v>959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8">
        <f t="shared" si="0"/>
        <v>1.2761251493361585</v>
      </c>
    </row>
    <row r="43" spans="1:8" x14ac:dyDescent="0.25">
      <c r="A43" s="5">
        <v>41</v>
      </c>
      <c r="B43" s="6" t="s">
        <v>960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8">
        <f t="shared" si="0"/>
        <v>0.45416911292875334</v>
      </c>
    </row>
    <row r="44" spans="1:8" x14ac:dyDescent="0.25">
      <c r="A44" s="5">
        <v>42</v>
      </c>
      <c r="B44" s="6" t="s">
        <v>961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8">
        <f t="shared" si="0"/>
        <v>0.22911127492114522</v>
      </c>
    </row>
    <row r="45" spans="1:8" x14ac:dyDescent="0.25">
      <c r="A45" s="5">
        <v>43</v>
      </c>
      <c r="B45" s="6" t="s">
        <v>962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8">
        <f t="shared" si="0"/>
        <v>0.42736449542850036</v>
      </c>
    </row>
    <row r="46" spans="1:8" x14ac:dyDescent="0.25">
      <c r="A46" s="5">
        <v>44</v>
      </c>
      <c r="B46" s="6" t="s">
        <v>963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8">
        <f t="shared" si="0"/>
        <v>2.1849114506096905</v>
      </c>
    </row>
    <row r="47" spans="1:8" x14ac:dyDescent="0.25">
      <c r="A47" s="5">
        <v>45</v>
      </c>
      <c r="B47" s="6" t="s">
        <v>964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8">
        <f t="shared" si="0"/>
        <v>2.7695500000000002</v>
      </c>
    </row>
    <row r="48" spans="1:8" x14ac:dyDescent="0.25">
      <c r="A48" s="5">
        <v>46</v>
      </c>
      <c r="B48" s="6" t="s">
        <v>965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8">
        <f t="shared" si="0"/>
        <v>0.31475088060062423</v>
      </c>
    </row>
    <row r="49" spans="1:8" x14ac:dyDescent="0.25">
      <c r="A49" s="5">
        <v>47</v>
      </c>
      <c r="B49" s="6" t="s">
        <v>966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8">
        <f t="shared" si="0"/>
        <v>2.3592294404496248</v>
      </c>
    </row>
    <row r="50" spans="1:8" x14ac:dyDescent="0.25">
      <c r="A50" s="5">
        <v>48</v>
      </c>
      <c r="B50" s="6" t="s">
        <v>967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8">
        <f t="shared" si="0"/>
        <v>0.24040561824414716</v>
      </c>
    </row>
    <row r="51" spans="1:8" x14ac:dyDescent="0.25">
      <c r="A51" s="5">
        <v>49</v>
      </c>
      <c r="B51" s="6" t="s">
        <v>968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8">
        <f t="shared" si="0"/>
        <v>2.6956845249182289</v>
      </c>
    </row>
    <row r="52" spans="1:8" x14ac:dyDescent="0.25">
      <c r="A52" s="5">
        <v>50</v>
      </c>
      <c r="B52" s="6" t="s">
        <v>969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8">
        <f t="shared" si="0"/>
        <v>1.2991242325258308</v>
      </c>
    </row>
    <row r="53" spans="1:8" x14ac:dyDescent="0.25">
      <c r="A53" s="5">
        <v>51</v>
      </c>
      <c r="B53" s="6" t="s">
        <v>970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8">
        <f t="shared" si="0"/>
        <v>0.60969787440429646</v>
      </c>
    </row>
    <row r="54" spans="1:8" x14ac:dyDescent="0.25">
      <c r="A54" s="5">
        <v>52</v>
      </c>
      <c r="B54" s="6" t="s">
        <v>971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8">
        <f t="shared" si="0"/>
        <v>1.8832036125691858</v>
      </c>
    </row>
    <row r="55" spans="1:8" x14ac:dyDescent="0.25">
      <c r="A55" s="5">
        <v>53</v>
      </c>
      <c r="B55" s="6" t="s">
        <v>972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8">
        <f t="shared" si="0"/>
        <v>0.34120469028985012</v>
      </c>
    </row>
    <row r="56" spans="1:8" x14ac:dyDescent="0.25">
      <c r="A56" s="5">
        <v>54</v>
      </c>
      <c r="B56" s="6" t="s">
        <v>973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0.341+0.0096+0.0046+0.0092</f>
        <v>0.3644</v>
      </c>
      <c r="H56" s="8">
        <f t="shared" si="0"/>
        <v>0.77893265561875924</v>
      </c>
    </row>
    <row r="57" spans="1:8" x14ac:dyDescent="0.25">
      <c r="A57" s="5">
        <v>55</v>
      </c>
      <c r="B57" s="6" t="s">
        <v>974</v>
      </c>
      <c r="C57" s="5">
        <v>23.27</v>
      </c>
      <c r="D57" s="5">
        <v>35</v>
      </c>
      <c r="E57" s="5">
        <v>10</v>
      </c>
      <c r="F57" s="7">
        <v>0.24507738105195953</v>
      </c>
      <c r="G57" s="13">
        <f>0.068+0.003255+0.00575+0.0012+0.00036</f>
        <v>7.856500000000001E-2</v>
      </c>
      <c r="H57" s="8">
        <f t="shared" si="0"/>
        <v>0.16651238105195953</v>
      </c>
    </row>
    <row r="58" spans="1:8" x14ac:dyDescent="0.25">
      <c r="A58" s="5">
        <v>56</v>
      </c>
      <c r="B58" s="6" t="s">
        <v>975</v>
      </c>
      <c r="C58" s="5">
        <v>6.4</v>
      </c>
      <c r="D58" s="5">
        <v>35</v>
      </c>
      <c r="E58" s="5">
        <v>10</v>
      </c>
      <c r="F58" s="7">
        <v>0.89108604016860893</v>
      </c>
      <c r="G58" s="9">
        <f>0.221+0.02344+0.0096+0.0093+0.0085+0.0085</f>
        <v>0.28033999999999998</v>
      </c>
      <c r="H58" s="8">
        <f t="shared" si="0"/>
        <v>0.61074604016860889</v>
      </c>
    </row>
    <row r="59" spans="1:8" x14ac:dyDescent="0.25">
      <c r="A59" s="5">
        <v>57</v>
      </c>
      <c r="B59" s="6" t="s">
        <v>976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8">
        <f t="shared" si="0"/>
        <v>0.62057091511975615</v>
      </c>
    </row>
    <row r="60" spans="1:8" x14ac:dyDescent="0.25">
      <c r="A60" s="5">
        <v>58</v>
      </c>
      <c r="B60" s="6" t="s">
        <v>977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8">
        <f t="shared" si="0"/>
        <v>0.16844074034324616</v>
      </c>
    </row>
    <row r="61" spans="1:8" x14ac:dyDescent="0.25">
      <c r="A61" s="5">
        <v>59</v>
      </c>
      <c r="B61" s="6" t="s">
        <v>978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8">
        <f t="shared" si="0"/>
        <v>0.43366513151421415</v>
      </c>
    </row>
    <row r="62" spans="1:8" x14ac:dyDescent="0.25">
      <c r="A62" s="5">
        <v>60</v>
      </c>
      <c r="B62" s="6" t="s">
        <v>979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8">
        <f t="shared" si="0"/>
        <v>1.5896644734511709</v>
      </c>
    </row>
    <row r="63" spans="1:8" x14ac:dyDescent="0.25">
      <c r="A63" s="5">
        <v>61</v>
      </c>
      <c r="B63" s="6" t="s">
        <v>980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8">
        <f t="shared" si="0"/>
        <v>2.5919351893391158</v>
      </c>
    </row>
    <row r="64" spans="1:8" x14ac:dyDescent="0.25">
      <c r="A64" s="5">
        <v>62</v>
      </c>
      <c r="B64" s="6" t="s">
        <v>981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8">
        <f t="shared" si="0"/>
        <v>2.1019664124357518</v>
      </c>
    </row>
    <row r="65" spans="1:8" x14ac:dyDescent="0.25">
      <c r="A65" s="5">
        <v>63</v>
      </c>
      <c r="B65" s="6" t="s">
        <v>982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8">
        <f t="shared" si="0"/>
        <v>0.26992157198241223</v>
      </c>
    </row>
    <row r="66" spans="1:8" x14ac:dyDescent="0.25">
      <c r="A66" s="5">
        <v>64</v>
      </c>
      <c r="B66" s="6" t="s">
        <v>983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8">
        <f t="shared" si="0"/>
        <v>0.15214702566105082</v>
      </c>
    </row>
    <row r="67" spans="1:8" x14ac:dyDescent="0.25">
      <c r="A67" s="5">
        <v>65</v>
      </c>
      <c r="B67" s="6" t="s">
        <v>984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8">
        <f t="shared" si="0"/>
        <v>1.2527147471413937</v>
      </c>
    </row>
    <row r="68" spans="1:8" x14ac:dyDescent="0.25">
      <c r="A68" s="5">
        <v>66</v>
      </c>
      <c r="B68" s="6" t="s">
        <v>985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8">
        <f t="shared" ref="H68:H81" si="1">F68-G68</f>
        <v>1.173521881973717</v>
      </c>
    </row>
    <row r="69" spans="1:8" x14ac:dyDescent="0.25">
      <c r="A69" s="5">
        <v>67</v>
      </c>
      <c r="B69" s="6" t="s">
        <v>986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8">
        <f t="shared" si="1"/>
        <v>2.0520800000000006</v>
      </c>
    </row>
    <row r="70" spans="1:8" x14ac:dyDescent="0.25">
      <c r="A70" s="5">
        <v>68</v>
      </c>
      <c r="B70" s="6" t="s">
        <v>987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8">
        <f t="shared" si="1"/>
        <v>0.90963647224447897</v>
      </c>
    </row>
    <row r="71" spans="1:8" x14ac:dyDescent="0.25">
      <c r="A71" s="5">
        <v>69</v>
      </c>
      <c r="B71" s="6" t="s">
        <v>988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8">
        <f t="shared" si="1"/>
        <v>0.1533272010964235</v>
      </c>
    </row>
    <row r="72" spans="1:8" x14ac:dyDescent="0.25">
      <c r="A72" s="5">
        <v>70</v>
      </c>
      <c r="B72" s="6" t="s">
        <v>989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f>0.033+0.172</f>
        <v>0.20499999999999999</v>
      </c>
      <c r="H72" s="8">
        <f t="shared" si="1"/>
        <v>-2.7779656399033625E-2</v>
      </c>
    </row>
    <row r="73" spans="1:8" x14ac:dyDescent="0.25">
      <c r="A73" s="5">
        <v>71</v>
      </c>
      <c r="B73" s="6" t="s">
        <v>990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8">
        <f t="shared" si="1"/>
        <v>4.2007400000000006</v>
      </c>
    </row>
    <row r="74" spans="1:8" x14ac:dyDescent="0.25">
      <c r="A74" s="5">
        <v>72</v>
      </c>
      <c r="B74" s="6" t="s">
        <v>991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0.173+0.0105+0.02772</f>
        <v>0.21121999999999999</v>
      </c>
      <c r="H74" s="8">
        <f t="shared" si="1"/>
        <v>0.12767938740252052</v>
      </c>
    </row>
    <row r="75" spans="1:8" x14ac:dyDescent="0.25">
      <c r="A75" s="5">
        <v>73</v>
      </c>
      <c r="B75" s="6" t="s">
        <v>992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8">
        <f t="shared" si="1"/>
        <v>1.5219915455509161</v>
      </c>
    </row>
    <row r="76" spans="1:8" x14ac:dyDescent="0.25">
      <c r="A76" s="5">
        <v>74</v>
      </c>
      <c r="B76" s="6" t="s">
        <v>993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8">
        <f t="shared" si="1"/>
        <v>0.30534893720214823</v>
      </c>
    </row>
    <row r="77" spans="1:8" x14ac:dyDescent="0.25">
      <c r="A77" s="5">
        <v>75</v>
      </c>
      <c r="B77" s="6" t="s">
        <v>994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8">
        <f t="shared" si="1"/>
        <v>2.7693000000000003</v>
      </c>
    </row>
    <row r="78" spans="1:8" x14ac:dyDescent="0.25">
      <c r="A78" s="5">
        <v>76</v>
      </c>
      <c r="B78" s="6" t="s">
        <v>995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8">
        <f t="shared" si="1"/>
        <v>0.92167067844132078</v>
      </c>
    </row>
    <row r="79" spans="1:8" x14ac:dyDescent="0.25">
      <c r="A79" s="5">
        <v>77</v>
      </c>
      <c r="B79" s="6" t="s">
        <v>996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8">
        <f t="shared" si="1"/>
        <v>0.35673779557195606</v>
      </c>
    </row>
    <row r="80" spans="1:8" x14ac:dyDescent="0.25">
      <c r="A80" s="5">
        <v>78</v>
      </c>
      <c r="B80" s="6" t="s">
        <v>997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8">
        <f t="shared" si="1"/>
        <v>0.28748967135124859</v>
      </c>
    </row>
    <row r="81" spans="1:8" x14ac:dyDescent="0.25">
      <c r="A81" s="5">
        <v>79</v>
      </c>
      <c r="B81" s="6" t="s">
        <v>998</v>
      </c>
      <c r="C81" s="5">
        <v>6.7</v>
      </c>
      <c r="D81" s="5">
        <v>35</v>
      </c>
      <c r="E81" s="5">
        <v>10</v>
      </c>
      <c r="F81" s="7">
        <v>0.8511866652356862</v>
      </c>
      <c r="G81" s="9">
        <f>0.048+0.01928+0.00831+0.08975</f>
        <v>0.16533999999999999</v>
      </c>
      <c r="H81" s="8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9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ColWidth="9.140625" defaultRowHeight="15" x14ac:dyDescent="0.2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48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8">
        <f>F3-G3</f>
        <v>-4.2176085883774361E-2</v>
      </c>
    </row>
    <row r="4" spans="1:9" x14ac:dyDescent="0.25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8">
        <f>0.42+0.00844+0.01316+0.08603+0.048</f>
        <v>0.57563000000000009</v>
      </c>
      <c r="H4" s="8">
        <f t="shared" ref="H4:H67" si="0">F4-G4</f>
        <v>-0.2076976995432841</v>
      </c>
    </row>
    <row r="5" spans="1:9" x14ac:dyDescent="0.25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9">
        <f>0.18+0.0185+0.00749</f>
        <v>0.20598999999999998</v>
      </c>
      <c r="H5" s="8">
        <f t="shared" si="0"/>
        <v>0.72491084894110047</v>
      </c>
    </row>
    <row r="6" spans="1:9" x14ac:dyDescent="0.25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f>0.25+0.228</f>
        <v>0.47799999999999998</v>
      </c>
      <c r="H6" s="8">
        <f t="shared" si="0"/>
        <v>2.1484702523695338</v>
      </c>
    </row>
    <row r="7" spans="1:9" x14ac:dyDescent="0.25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9">
        <f>0.35+0.00724</f>
        <v>0.35724</v>
      </c>
      <c r="H7" s="8">
        <f t="shared" si="0"/>
        <v>0.4939466652356862</v>
      </c>
    </row>
    <row r="8" spans="1:9" x14ac:dyDescent="0.25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9">
        <f>0.2+0.00476+0.00476+0.01174</f>
        <v>0.22125999999999998</v>
      </c>
      <c r="H8" s="8">
        <f t="shared" si="0"/>
        <v>2.2582837639474338</v>
      </c>
    </row>
    <row r="9" spans="1:9" x14ac:dyDescent="0.25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f>1.09+0.02+0.01084+0.01748+0.16065+0.02+0.0095</f>
        <v>1.32847</v>
      </c>
      <c r="H9" s="8">
        <f t="shared" si="0"/>
        <v>-0.16460251896344946</v>
      </c>
    </row>
    <row r="10" spans="1:9" x14ac:dyDescent="0.25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9">
        <f>0.63+0.00716+0.00794+0.0061+0.00366</f>
        <v>0.65485999999999989</v>
      </c>
      <c r="H10" s="8">
        <f t="shared" si="0"/>
        <v>-1.5371590727417783E-2</v>
      </c>
    </row>
    <row r="11" spans="1:9" x14ac:dyDescent="0.25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8">
        <f t="shared" si="0"/>
        <v>0.93660180628459289</v>
      </c>
    </row>
    <row r="12" spans="1:9" x14ac:dyDescent="0.25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13">
        <f>0.03+0.00296</f>
        <v>3.2959999999999996E-2</v>
      </c>
      <c r="H12" s="8">
        <f t="shared" si="0"/>
        <v>1.3580035748973409</v>
      </c>
    </row>
    <row r="13" spans="1:9" x14ac:dyDescent="0.25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8">
        <f t="shared" si="0"/>
        <v>2.5853000000000002</v>
      </c>
    </row>
    <row r="14" spans="1:9" x14ac:dyDescent="0.25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8">
        <f t="shared" si="0"/>
        <v>0.9883840459069817</v>
      </c>
    </row>
    <row r="15" spans="1:9" ht="14.45" customHeight="1" x14ac:dyDescent="0.25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9">
        <f>0.1+0.00968+0.01113+0.00314+0.13567+0.02678</f>
        <v>0.28640000000000004</v>
      </c>
      <c r="H15" s="8">
        <f t="shared" si="0"/>
        <v>0.59097702416601505</v>
      </c>
      <c r="I15" s="18"/>
    </row>
    <row r="16" spans="1:9" x14ac:dyDescent="0.25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f>0.18+0.05+0.17474</f>
        <v>0.40473999999999999</v>
      </c>
      <c r="H16" s="8">
        <f t="shared" si="0"/>
        <v>0.65136197353316605</v>
      </c>
      <c r="I16" s="18"/>
    </row>
    <row r="17" spans="1:9" x14ac:dyDescent="0.25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8">
        <f t="shared" si="0"/>
        <v>0.23206449440094307</v>
      </c>
      <c r="I17" s="18"/>
    </row>
    <row r="18" spans="1:9" x14ac:dyDescent="0.25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8">
        <f t="shared" si="0"/>
        <v>1.4122950402766916</v>
      </c>
      <c r="I18" s="18"/>
    </row>
    <row r="19" spans="1:9" x14ac:dyDescent="0.25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8">
        <f t="shared" si="0"/>
        <v>0.21722957118176434</v>
      </c>
    </row>
    <row r="20" spans="1:9" x14ac:dyDescent="0.25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8">
        <f t="shared" si="0"/>
        <v>2.7553000000000005</v>
      </c>
    </row>
    <row r="21" spans="1:9" x14ac:dyDescent="0.25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8">
        <f t="shared" si="0"/>
        <v>0.22805206593118085</v>
      </c>
    </row>
    <row r="22" spans="1:9" x14ac:dyDescent="0.25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8">
        <f t="shared" si="0"/>
        <v>2.0167680918139634</v>
      </c>
    </row>
    <row r="23" spans="1:9" x14ac:dyDescent="0.25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8">
        <f t="shared" si="0"/>
        <v>0.41365452496578031</v>
      </c>
    </row>
    <row r="24" spans="1:9" x14ac:dyDescent="0.25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f>0.07+0.013</f>
        <v>8.3000000000000004E-2</v>
      </c>
      <c r="H24" s="8">
        <f t="shared" si="0"/>
        <v>1.8179835523596994</v>
      </c>
    </row>
    <row r="25" spans="1:9" x14ac:dyDescent="0.25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8">
        <f t="shared" si="0"/>
        <v>0.26096687025913767</v>
      </c>
    </row>
    <row r="26" spans="1:9" x14ac:dyDescent="0.25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8">
        <f t="shared" si="0"/>
        <v>2.7853000000000003</v>
      </c>
    </row>
    <row r="27" spans="1:9" x14ac:dyDescent="0.25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8">
        <f t="shared" si="0"/>
        <v>1.5487210231814552</v>
      </c>
    </row>
    <row r="28" spans="1:9" x14ac:dyDescent="0.25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f>0.13+0.015</f>
        <v>0.14500000000000002</v>
      </c>
      <c r="H28" s="8">
        <f t="shared" si="0"/>
        <v>1.526390160598794</v>
      </c>
    </row>
    <row r="29" spans="1:9" x14ac:dyDescent="0.25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8">
        <f t="shared" si="0"/>
        <v>0.10127190071827842</v>
      </c>
    </row>
    <row r="30" spans="1:9" x14ac:dyDescent="0.25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8">
        <f t="shared" si="0"/>
        <v>0.89983075114179001</v>
      </c>
    </row>
    <row r="31" spans="1:9" x14ac:dyDescent="0.25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9">
        <f>0.13+0.00671</f>
        <v>0.13671</v>
      </c>
      <c r="H31" s="8">
        <f t="shared" si="0"/>
        <v>0.79819994378345871</v>
      </c>
    </row>
    <row r="32" spans="1:9" x14ac:dyDescent="0.25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8">
        <f t="shared" si="0"/>
        <v>1.3078453945426425</v>
      </c>
    </row>
    <row r="33" spans="1:8" x14ac:dyDescent="0.25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8">
        <f t="shared" si="0"/>
        <v>0.32643441606744361</v>
      </c>
    </row>
    <row r="34" spans="1:8" x14ac:dyDescent="0.25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8">
        <f t="shared" si="0"/>
        <v>2.695690789085285</v>
      </c>
    </row>
    <row r="35" spans="1:8" x14ac:dyDescent="0.25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8">
        <f t="shared" si="0"/>
        <v>3.3223600000000006</v>
      </c>
    </row>
    <row r="36" spans="1:8" x14ac:dyDescent="0.25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f>0.05+0.001</f>
        <v>5.1000000000000004E-2</v>
      </c>
      <c r="H36" s="8">
        <f t="shared" si="0"/>
        <v>2.0501762018956269</v>
      </c>
    </row>
    <row r="37" spans="1:8" x14ac:dyDescent="0.25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8">
        <f t="shared" si="0"/>
        <v>0.76207648014987461</v>
      </c>
    </row>
    <row r="38" spans="1:8" x14ac:dyDescent="0.25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8">
        <f t="shared" si="0"/>
        <v>1.9009835523596994</v>
      </c>
    </row>
    <row r="39" spans="1:8" x14ac:dyDescent="0.25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8">
        <f t="shared" si="0"/>
        <v>2.7653000000000003</v>
      </c>
    </row>
    <row r="40" spans="1:8" x14ac:dyDescent="0.25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8">
        <f t="shared" si="0"/>
        <v>2.2028902628316391</v>
      </c>
    </row>
    <row r="41" spans="1:8" x14ac:dyDescent="0.25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8">
        <f t="shared" si="0"/>
        <v>1.5794144734511708</v>
      </c>
    </row>
    <row r="42" spans="1:8" x14ac:dyDescent="0.25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8">
        <f t="shared" si="0"/>
        <v>0.3586885120830075</v>
      </c>
    </row>
    <row r="43" spans="1:8" x14ac:dyDescent="0.25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8">
        <f t="shared" si="0"/>
        <v>9.3058563397636934E-2</v>
      </c>
    </row>
    <row r="44" spans="1:8" x14ac:dyDescent="0.25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8">
        <f t="shared" si="0"/>
        <v>2.6553000000000004</v>
      </c>
    </row>
    <row r="45" spans="1:8" x14ac:dyDescent="0.25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9">
        <f>0.12+0.00713+0.00529</f>
        <v>0.13241999999999998</v>
      </c>
      <c r="H45" s="8">
        <f t="shared" si="0"/>
        <v>1.6497520803372179</v>
      </c>
    </row>
    <row r="46" spans="1:8" x14ac:dyDescent="0.25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8">
        <f t="shared" si="0"/>
        <v>2.7553000000000005</v>
      </c>
    </row>
    <row r="47" spans="1:8" x14ac:dyDescent="0.25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8">
        <f t="shared" si="0"/>
        <v>2.7353000000000005</v>
      </c>
    </row>
    <row r="48" spans="1:8" x14ac:dyDescent="0.25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8">
        <f t="shared" si="0"/>
        <v>2.9093903908182965</v>
      </c>
    </row>
    <row r="49" spans="1:8" x14ac:dyDescent="0.25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8">
        <f t="shared" si="0"/>
        <v>2.7653000000000003</v>
      </c>
    </row>
    <row r="50" spans="1:8" x14ac:dyDescent="0.25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8">
        <f t="shared" si="0"/>
        <v>0.38161624345627454</v>
      </c>
    </row>
    <row r="51" spans="1:8" x14ac:dyDescent="0.25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8">
        <f t="shared" si="0"/>
        <v>2.2811802628316391</v>
      </c>
    </row>
    <row r="52" spans="1:8" x14ac:dyDescent="0.25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8">
        <f t="shared" si="0"/>
        <v>0.45524588808992483</v>
      </c>
    </row>
    <row r="53" spans="1:8" x14ac:dyDescent="0.25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f>0.05+0.0005</f>
        <v>5.0500000000000003E-2</v>
      </c>
      <c r="H53" s="8">
        <f t="shared" si="0"/>
        <v>0.19217875136506796</v>
      </c>
    </row>
    <row r="54" spans="1:8" x14ac:dyDescent="0.25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f>0.05+0.1763</f>
        <v>0.2263</v>
      </c>
      <c r="H54" s="8">
        <f t="shared" si="0"/>
        <v>0.4446353714210704</v>
      </c>
    </row>
    <row r="55" spans="1:8" x14ac:dyDescent="0.25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8">
        <f t="shared" si="0"/>
        <v>2.5246447364795994</v>
      </c>
    </row>
    <row r="56" spans="1:8" x14ac:dyDescent="0.25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8">
        <f t="shared" si="0"/>
        <v>1.6902596992173706</v>
      </c>
    </row>
    <row r="57" spans="1:8" x14ac:dyDescent="0.25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8">
        <f t="shared" si="0"/>
        <v>1.9167680918139633</v>
      </c>
    </row>
    <row r="58" spans="1:8" x14ac:dyDescent="0.25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8">
        <f t="shared" si="0"/>
        <v>1.5513901605987939</v>
      </c>
    </row>
    <row r="59" spans="1:8" x14ac:dyDescent="0.25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8">
        <f t="shared" si="0"/>
        <v>0.27396652871541743</v>
      </c>
    </row>
    <row r="60" spans="1:8" x14ac:dyDescent="0.25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8">
        <f t="shared" si="0"/>
        <v>0.71114752013834581</v>
      </c>
    </row>
    <row r="61" spans="1:8" x14ac:dyDescent="0.25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8">
        <f t="shared" si="0"/>
        <v>2.0190800000000007</v>
      </c>
    </row>
    <row r="62" spans="1:8" x14ac:dyDescent="0.25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8">
        <f t="shared" si="0"/>
        <v>0.30519412217625641</v>
      </c>
    </row>
    <row r="63" spans="1:8" x14ac:dyDescent="0.25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8">
        <f t="shared" si="0"/>
        <v>1.3957376642697745</v>
      </c>
    </row>
    <row r="64" spans="1:8" x14ac:dyDescent="0.25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8">
        <f t="shared" si="0"/>
        <v>0.25232428995441081</v>
      </c>
    </row>
    <row r="65" spans="1:8" x14ac:dyDescent="0.25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8">
        <f t="shared" si="0"/>
        <v>1.5141529602997492</v>
      </c>
    </row>
    <row r="66" spans="1:8" x14ac:dyDescent="0.25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8">
        <f t="shared" si="0"/>
        <v>1.4122950402766916</v>
      </c>
    </row>
    <row r="67" spans="1:8" x14ac:dyDescent="0.25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0.25+0.0032+0.0034+0.04275</f>
        <v>0.29935</v>
      </c>
      <c r="H67" s="8">
        <f t="shared" si="0"/>
        <v>2.4681287334039625E-2</v>
      </c>
    </row>
    <row r="68" spans="1:8" x14ac:dyDescent="0.25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8">
        <f t="shared" ref="H68:H109" si="1">F68-G68</f>
        <v>1.5341529602997492</v>
      </c>
    </row>
    <row r="69" spans="1:8" x14ac:dyDescent="0.25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8">
        <f t="shared" si="1"/>
        <v>0.45524588808992483</v>
      </c>
    </row>
    <row r="70" spans="1:8" x14ac:dyDescent="0.25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8">
        <f t="shared" si="1"/>
        <v>2.7833000000000006</v>
      </c>
    </row>
    <row r="71" spans="1:8" x14ac:dyDescent="0.25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8">
        <f t="shared" si="1"/>
        <v>0.93490994378345871</v>
      </c>
    </row>
    <row r="72" spans="1:8" x14ac:dyDescent="0.25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8">
        <f t="shared" si="1"/>
        <v>0.28533974481519842</v>
      </c>
    </row>
    <row r="73" spans="1:8" x14ac:dyDescent="0.25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8">
        <f t="shared" si="1"/>
        <v>0.22277151004215223</v>
      </c>
    </row>
    <row r="74" spans="1:8" x14ac:dyDescent="0.25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8">
        <f t="shared" si="1"/>
        <v>2.7553000000000005</v>
      </c>
    </row>
    <row r="75" spans="1:8" x14ac:dyDescent="0.25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8">
        <f t="shared" si="1"/>
        <v>0.83049177617984971</v>
      </c>
    </row>
    <row r="76" spans="1:8" x14ac:dyDescent="0.25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8">
        <f t="shared" si="1"/>
        <v>0.12110231395584135</v>
      </c>
    </row>
    <row r="77" spans="1:8" x14ac:dyDescent="0.25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8">
        <f t="shared" si="1"/>
        <v>0.31745270160231348</v>
      </c>
    </row>
    <row r="78" spans="1:8" x14ac:dyDescent="0.25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8">
        <f t="shared" si="1"/>
        <v>0.13974651700501672</v>
      </c>
    </row>
    <row r="79" spans="1:8" x14ac:dyDescent="0.25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8">
        <f t="shared" si="1"/>
        <v>1.3257376642697745</v>
      </c>
    </row>
    <row r="80" spans="1:8" x14ac:dyDescent="0.25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0.13</v>
      </c>
      <c r="H80" s="8">
        <f t="shared" si="1"/>
        <v>2.6553000000000004</v>
      </c>
    </row>
    <row r="81" spans="1:8" x14ac:dyDescent="0.25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8">
        <f t="shared" si="1"/>
        <v>2.429543763947434</v>
      </c>
    </row>
    <row r="82" spans="1:8" x14ac:dyDescent="0.25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8">
        <f t="shared" si="1"/>
        <v>0.78738478362636899</v>
      </c>
    </row>
    <row r="83" spans="1:8" x14ac:dyDescent="0.25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8">
        <f t="shared" si="1"/>
        <v>2.7853000000000003</v>
      </c>
    </row>
    <row r="84" spans="1:8" x14ac:dyDescent="0.25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8">
        <f t="shared" si="1"/>
        <v>2.1834425604150383</v>
      </c>
    </row>
    <row r="85" spans="1:8" x14ac:dyDescent="0.25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8">
        <f t="shared" si="1"/>
        <v>0.10662475781347851</v>
      </c>
    </row>
    <row r="86" spans="1:8" x14ac:dyDescent="0.25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8">
        <f t="shared" si="1"/>
        <v>1.7321720803372178</v>
      </c>
    </row>
    <row r="87" spans="1:8" x14ac:dyDescent="0.25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8">
        <f t="shared" si="1"/>
        <v>2.6928000000000005</v>
      </c>
    </row>
    <row r="88" spans="1:8" x14ac:dyDescent="0.25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8">
        <f t="shared" si="1"/>
        <v>1.5413380154267831</v>
      </c>
    </row>
    <row r="89" spans="1:8" x14ac:dyDescent="0.25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8">
        <f t="shared" si="1"/>
        <v>0.40244078941326644</v>
      </c>
    </row>
    <row r="90" spans="1:8" x14ac:dyDescent="0.25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8">
        <f t="shared" si="1"/>
        <v>2.5617502986723171</v>
      </c>
    </row>
    <row r="91" spans="1:8" x14ac:dyDescent="0.25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8">
        <f t="shared" si="1"/>
        <v>3.3366200000000008</v>
      </c>
    </row>
    <row r="92" spans="1:8" x14ac:dyDescent="0.25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8">
        <f t="shared" si="1"/>
        <v>0.55368452981350469</v>
      </c>
    </row>
    <row r="93" spans="1:8" x14ac:dyDescent="0.25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8">
        <f t="shared" si="1"/>
        <v>2.6731907890852851</v>
      </c>
    </row>
    <row r="94" spans="1:8" x14ac:dyDescent="0.25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8">
        <f t="shared" si="1"/>
        <v>2.3562294404496247</v>
      </c>
    </row>
    <row r="95" spans="1:8" x14ac:dyDescent="0.25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8">
        <f t="shared" si="1"/>
        <v>2.7653000000000003</v>
      </c>
    </row>
    <row r="96" spans="1:8" x14ac:dyDescent="0.25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8">
        <f t="shared" si="1"/>
        <v>0.77922517913709288</v>
      </c>
    </row>
    <row r="97" spans="1:8" x14ac:dyDescent="0.25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8">
        <f t="shared" si="1"/>
        <v>1.4782764887050257</v>
      </c>
    </row>
    <row r="98" spans="1:8" x14ac:dyDescent="0.25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8">
        <f t="shared" si="1"/>
        <v>2.6953000000000005</v>
      </c>
    </row>
    <row r="99" spans="1:8" x14ac:dyDescent="0.25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8">
        <f t="shared" si="1"/>
        <v>4.2177400000000009</v>
      </c>
    </row>
    <row r="100" spans="1:8" x14ac:dyDescent="0.25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8">
        <f t="shared" si="1"/>
        <v>2.4795437639474338</v>
      </c>
    </row>
    <row r="101" spans="1:8" x14ac:dyDescent="0.25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9">
        <f>0.07+0.0054+0.04504</f>
        <v>0.12044000000000001</v>
      </c>
      <c r="H101" s="8">
        <f t="shared" si="1"/>
        <v>1.0186870324750261</v>
      </c>
    </row>
    <row r="102" spans="1:8" x14ac:dyDescent="0.25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8">
        <f t="shared" si="1"/>
        <v>2.7553000000000005</v>
      </c>
    </row>
    <row r="103" spans="1:8" x14ac:dyDescent="0.25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8">
        <f t="shared" si="1"/>
        <v>1.3378453945426425</v>
      </c>
    </row>
    <row r="104" spans="1:8" x14ac:dyDescent="0.25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8">
        <f t="shared" si="1"/>
        <v>0.43204171644538625</v>
      </c>
    </row>
    <row r="105" spans="1:8" x14ac:dyDescent="0.25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8">
        <f t="shared" si="1"/>
        <v>1.2878453945426425</v>
      </c>
    </row>
    <row r="106" spans="1:8" x14ac:dyDescent="0.25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8">
        <f t="shared" si="1"/>
        <v>2.7853000000000003</v>
      </c>
    </row>
    <row r="107" spans="1:8" x14ac:dyDescent="0.25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8">
        <f t="shared" si="1"/>
        <v>0.36325729399123896</v>
      </c>
    </row>
    <row r="108" spans="1:8" x14ac:dyDescent="0.25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8">
        <f t="shared" si="1"/>
        <v>2.7653000000000003</v>
      </c>
    </row>
    <row r="109" spans="1:8" x14ac:dyDescent="0.25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8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view="pageBreakPreview" zoomScale="130" zoomScaleNormal="100" zoomScaleSheetLayoutView="13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E48" sqref="E48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156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8">
        <f>F3-G3</f>
        <v>0.6709353714210704</v>
      </c>
    </row>
    <row r="4" spans="1:9" x14ac:dyDescent="0.25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8">
        <f t="shared" ref="H4:H63" si="0">F4-G4</f>
        <v>2.7553000000000005</v>
      </c>
    </row>
    <row r="5" spans="1:9" x14ac:dyDescent="0.25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8">
        <f t="shared" si="0"/>
        <v>2.7853000000000003</v>
      </c>
    </row>
    <row r="6" spans="1:9" x14ac:dyDescent="0.25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8">
        <f t="shared" si="0"/>
        <v>1.7310977884359187</v>
      </c>
    </row>
    <row r="7" spans="1:9" x14ac:dyDescent="0.25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8">
        <f t="shared" si="0"/>
        <v>1.2961251493361585</v>
      </c>
    </row>
    <row r="8" spans="1:9" x14ac:dyDescent="0.25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8">
        <f t="shared" si="0"/>
        <v>0.7098568249647389</v>
      </c>
    </row>
    <row r="9" spans="1:9" x14ac:dyDescent="0.25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8">
        <f t="shared" si="0"/>
        <v>2.6453000000000002</v>
      </c>
    </row>
    <row r="10" spans="1:9" x14ac:dyDescent="0.25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f>0.01+0.01</f>
        <v>0.02</v>
      </c>
      <c r="H10" s="8">
        <f t="shared" si="0"/>
        <v>0.20811802628316395</v>
      </c>
    </row>
    <row r="11" spans="1:9" x14ac:dyDescent="0.25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</f>
        <v>0.66100000000000003</v>
      </c>
      <c r="H11" s="8">
        <f t="shared" si="0"/>
        <v>0.21449008412317783</v>
      </c>
    </row>
    <row r="12" spans="1:9" x14ac:dyDescent="0.25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f>0.41+0.099</f>
        <v>0.50900000000000001</v>
      </c>
      <c r="H12" s="8">
        <f t="shared" si="0"/>
        <v>0.13178097270551659</v>
      </c>
    </row>
    <row r="13" spans="1:9" x14ac:dyDescent="0.25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8">
        <f t="shared" si="0"/>
        <v>3.3423600000000007</v>
      </c>
    </row>
    <row r="14" spans="1:9" x14ac:dyDescent="0.25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8">
        <f t="shared" si="0"/>
        <v>4.2177400000000009</v>
      </c>
    </row>
    <row r="15" spans="1:9" x14ac:dyDescent="0.25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8">
        <f t="shared" si="0"/>
        <v>0.78122611740809567</v>
      </c>
    </row>
    <row r="16" spans="1:9" x14ac:dyDescent="0.25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8">
        <f t="shared" si="0"/>
        <v>1.9152938701670246</v>
      </c>
    </row>
    <row r="17" spans="1:8" x14ac:dyDescent="0.25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8">
        <f t="shared" si="0"/>
        <v>3.3118600000000007</v>
      </c>
    </row>
    <row r="18" spans="1:8" x14ac:dyDescent="0.25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8">
        <f t="shared" si="0"/>
        <v>1.9270908212819153</v>
      </c>
    </row>
    <row r="19" spans="1:8" x14ac:dyDescent="0.25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8">
        <f t="shared" si="0"/>
        <v>1.1438674810365506</v>
      </c>
    </row>
    <row r="20" spans="1:8" x14ac:dyDescent="0.25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8">
        <f t="shared" si="0"/>
        <v>2.7653000000000003</v>
      </c>
    </row>
    <row r="21" spans="1:8" x14ac:dyDescent="0.25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8">
        <f t="shared" si="0"/>
        <v>0.17015529774100513</v>
      </c>
    </row>
    <row r="22" spans="1:8" x14ac:dyDescent="0.25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8">
        <f t="shared" si="0"/>
        <v>1.3222950402766918</v>
      </c>
    </row>
    <row r="23" spans="1:8" x14ac:dyDescent="0.25">
      <c r="A23" s="5">
        <v>21</v>
      </c>
      <c r="B23" s="6" t="s">
        <v>1000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8">
        <f t="shared" si="0"/>
        <v>0.1158392957774993</v>
      </c>
    </row>
    <row r="24" spans="1:8" x14ac:dyDescent="0.25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0.42+0.01+0.01+0.015</f>
        <v>0.45500000000000002</v>
      </c>
      <c r="H24" s="8">
        <f t="shared" si="0"/>
        <v>0.20813379733477894</v>
      </c>
    </row>
    <row r="25" spans="1:8" x14ac:dyDescent="0.25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8">
        <f t="shared" si="0"/>
        <v>1.0205881009478135</v>
      </c>
    </row>
    <row r="26" spans="1:8" x14ac:dyDescent="0.25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8">
        <f t="shared" si="0"/>
        <v>2.7653000000000003</v>
      </c>
    </row>
    <row r="27" spans="1:8" x14ac:dyDescent="0.25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</f>
        <v>0.3528</v>
      </c>
      <c r="H27" s="8">
        <f t="shared" si="0"/>
        <v>1.2719722669741023</v>
      </c>
    </row>
    <row r="28" spans="1:8" x14ac:dyDescent="0.25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8">
        <f t="shared" si="0"/>
        <v>3.3423600000000007</v>
      </c>
    </row>
    <row r="29" spans="1:8" x14ac:dyDescent="0.25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8">
        <f t="shared" si="0"/>
        <v>3.3223600000000006</v>
      </c>
    </row>
    <row r="30" spans="1:8" x14ac:dyDescent="0.25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8">
        <f t="shared" si="0"/>
        <v>3.3423600000000007</v>
      </c>
    </row>
    <row r="31" spans="1:8" x14ac:dyDescent="0.25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8">
        <f t="shared" si="0"/>
        <v>0.35061305870404785</v>
      </c>
    </row>
    <row r="32" spans="1:8" x14ac:dyDescent="0.25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8">
        <f t="shared" si="0"/>
        <v>2.7853000000000003</v>
      </c>
    </row>
    <row r="33" spans="1:9" x14ac:dyDescent="0.25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8">
        <f t="shared" si="0"/>
        <v>0.3203904863527583</v>
      </c>
    </row>
    <row r="34" spans="1:9" x14ac:dyDescent="0.25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8">
        <f t="shared" si="0"/>
        <v>2.7453000000000003</v>
      </c>
    </row>
    <row r="35" spans="1:9" x14ac:dyDescent="0.25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</f>
        <v>0.34</v>
      </c>
      <c r="H35" s="8">
        <f t="shared" si="0"/>
        <v>1.1607764887050256</v>
      </c>
    </row>
    <row r="36" spans="1:9" x14ac:dyDescent="0.25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0.17+0.01+0.01+0.01+0.01</f>
        <v>0.21000000000000005</v>
      </c>
      <c r="H36" s="8">
        <f t="shared" si="0"/>
        <v>1.5393713672021776</v>
      </c>
    </row>
    <row r="37" spans="1:9" x14ac:dyDescent="0.25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0.07+0.04+0.33+0.01</f>
        <v>0.45000000000000007</v>
      </c>
      <c r="H37" s="8">
        <f t="shared" si="0"/>
        <v>0.50049177617984963</v>
      </c>
    </row>
    <row r="38" spans="1:9" x14ac:dyDescent="0.25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8">
        <f t="shared" si="0"/>
        <v>2.7653000000000003</v>
      </c>
    </row>
    <row r="39" spans="1:9" x14ac:dyDescent="0.25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8">
        <f t="shared" si="0"/>
        <v>2.7653000000000003</v>
      </c>
    </row>
    <row r="40" spans="1:9" x14ac:dyDescent="0.25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8">
        <f t="shared" si="0"/>
        <v>3.3223600000000006</v>
      </c>
    </row>
    <row r="41" spans="1:9" x14ac:dyDescent="0.25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8">
        <f t="shared" si="0"/>
        <v>2.7853000000000003</v>
      </c>
    </row>
    <row r="42" spans="1:9" x14ac:dyDescent="0.25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8">
        <f t="shared" si="0"/>
        <v>0.66038824435251287</v>
      </c>
      <c r="I42" s="3" t="s">
        <v>1001</v>
      </c>
    </row>
    <row r="43" spans="1:9" x14ac:dyDescent="0.25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8">
        <f t="shared" si="0"/>
        <v>0.34563337315630893</v>
      </c>
    </row>
    <row r="44" spans="1:9" x14ac:dyDescent="0.25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8">
        <f t="shared" si="0"/>
        <v>1.8709835523596994</v>
      </c>
    </row>
    <row r="45" spans="1:9" x14ac:dyDescent="0.25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8">
        <f t="shared" si="0"/>
        <v>2.3277349620731012</v>
      </c>
    </row>
    <row r="46" spans="1:9" x14ac:dyDescent="0.25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8">
        <f t="shared" si="0"/>
        <v>0.41674588808992485</v>
      </c>
    </row>
    <row r="47" spans="1:9" x14ac:dyDescent="0.25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8">
        <f t="shared" si="0"/>
        <v>0.57669787440429643</v>
      </c>
    </row>
    <row r="48" spans="1:9" x14ac:dyDescent="0.25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8">
        <f>0.1+0.0105</f>
        <v>0.1105</v>
      </c>
      <c r="H48" s="8">
        <f t="shared" si="0"/>
        <v>0.22496768571053521</v>
      </c>
    </row>
    <row r="49" spans="1:8" x14ac:dyDescent="0.25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8">
        <f t="shared" si="0"/>
        <v>2.7853000000000003</v>
      </c>
    </row>
    <row r="50" spans="1:8" x14ac:dyDescent="0.25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8">
        <f t="shared" si="0"/>
        <v>1.029136312414451</v>
      </c>
    </row>
    <row r="51" spans="1:8" x14ac:dyDescent="0.25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8">
        <f t="shared" si="0"/>
        <v>0.94764693508351228</v>
      </c>
    </row>
    <row r="52" spans="1:8" x14ac:dyDescent="0.25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8">
        <f t="shared" si="0"/>
        <v>0.6508067881977605</v>
      </c>
    </row>
    <row r="53" spans="1:8" x14ac:dyDescent="0.25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8">
        <f t="shared" si="0"/>
        <v>0.38019671047193981</v>
      </c>
    </row>
    <row r="54" spans="1:8" x14ac:dyDescent="0.25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8">
        <f t="shared" si="0"/>
        <v>0.32746768571053519</v>
      </c>
    </row>
    <row r="55" spans="1:8" x14ac:dyDescent="0.25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8">
        <f t="shared" si="0"/>
        <v>0.80707867369032282</v>
      </c>
    </row>
    <row r="56" spans="1:8" x14ac:dyDescent="0.25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8">
        <f t="shared" si="0"/>
        <v>2.1083000000000003</v>
      </c>
    </row>
    <row r="57" spans="1:8" x14ac:dyDescent="0.25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8">
        <f t="shared" si="0"/>
        <v>2.7053000000000003</v>
      </c>
    </row>
    <row r="58" spans="1:8" x14ac:dyDescent="0.25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8">
        <f t="shared" si="0"/>
        <v>1.732582582834292</v>
      </c>
    </row>
    <row r="59" spans="1:8" x14ac:dyDescent="0.25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8">
        <f t="shared" si="0"/>
        <v>4.2077400000000011</v>
      </c>
    </row>
    <row r="60" spans="1:8" x14ac:dyDescent="0.25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8">
        <f t="shared" si="0"/>
        <v>2.7753000000000005</v>
      </c>
    </row>
    <row r="61" spans="1:8" x14ac:dyDescent="0.25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8">
        <f t="shared" si="0"/>
        <v>1.8809835523596994</v>
      </c>
    </row>
    <row r="62" spans="1:8" x14ac:dyDescent="0.25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8">
        <f t="shared" si="0"/>
        <v>1.2673223682397996</v>
      </c>
    </row>
    <row r="63" spans="1:8" x14ac:dyDescent="0.25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8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B1" sqref="B1:B1048576"/>
    </sheetView>
  </sheetViews>
  <sheetFormatPr defaultColWidth="9.140625" defaultRowHeight="15" x14ac:dyDescent="0.2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217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8">
        <f t="shared" ref="H3:H20" si="0">F3-G3</f>
        <v>1.9165159552075446</v>
      </c>
    </row>
    <row r="4" spans="1:9" x14ac:dyDescent="0.25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8">
        <f t="shared" si="0"/>
        <v>0.21053761371518387</v>
      </c>
    </row>
    <row r="5" spans="1:9" x14ac:dyDescent="0.25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8">
        <f t="shared" si="0"/>
        <v>0.41466497249312162</v>
      </c>
    </row>
    <row r="6" spans="1:9" x14ac:dyDescent="0.25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8">
        <f t="shared" si="0"/>
        <v>0.59327329585563904</v>
      </c>
    </row>
    <row r="7" spans="1:9" x14ac:dyDescent="0.25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8">
        <f t="shared" si="0"/>
        <v>1.2310106368050295</v>
      </c>
    </row>
    <row r="8" spans="1:9" x14ac:dyDescent="0.25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8">
        <f t="shared" si="0"/>
        <v>2.3172748594586468</v>
      </c>
    </row>
    <row r="9" spans="1:9" x14ac:dyDescent="0.25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8">
        <f t="shared" si="0"/>
        <v>0.62806257466807924</v>
      </c>
    </row>
    <row r="10" spans="1:9" x14ac:dyDescent="0.25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8">
        <f t="shared" si="0"/>
        <v>2.7653000000000003</v>
      </c>
    </row>
    <row r="11" spans="1:9" x14ac:dyDescent="0.25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8">
        <f t="shared" si="0"/>
        <v>2.7653000000000003</v>
      </c>
    </row>
    <row r="12" spans="1:9" x14ac:dyDescent="0.25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8">
        <f t="shared" si="0"/>
        <v>0.20995768778544752</v>
      </c>
    </row>
    <row r="13" spans="1:9" x14ac:dyDescent="0.25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8">
        <f t="shared" si="0"/>
        <v>2.7653000000000003</v>
      </c>
    </row>
    <row r="14" spans="1:9" x14ac:dyDescent="0.25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8">
        <f t="shared" si="0"/>
        <v>1.0380613463968644</v>
      </c>
    </row>
    <row r="15" spans="1:9" x14ac:dyDescent="0.25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8">
        <f t="shared" si="0"/>
        <v>2.7353000000000005</v>
      </c>
    </row>
    <row r="16" spans="1:9" x14ac:dyDescent="0.25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8">
        <f t="shared" si="0"/>
        <v>2.7653000000000003</v>
      </c>
    </row>
    <row r="17" spans="1:8" x14ac:dyDescent="0.25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8">
        <f t="shared" si="0"/>
        <v>0.46330090314229644</v>
      </c>
    </row>
    <row r="18" spans="1:8" x14ac:dyDescent="0.25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8">
        <f t="shared" si="0"/>
        <v>2.5780878604051143</v>
      </c>
    </row>
    <row r="19" spans="1:8" x14ac:dyDescent="0.25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8">
        <f t="shared" si="0"/>
        <v>1.2761251493361585</v>
      </c>
    </row>
    <row r="20" spans="1:8" x14ac:dyDescent="0.25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8">
        <f t="shared" si="0"/>
        <v>1.9711762018956271</v>
      </c>
    </row>
    <row r="21" spans="1:8" x14ac:dyDescent="0.25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8">
        <f t="shared" ref="H21:H66" si="1">F21-G21</f>
        <v>2.133442560415038</v>
      </c>
    </row>
    <row r="22" spans="1:8" x14ac:dyDescent="0.25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8">
        <f t="shared" si="1"/>
        <v>1.0715378287855353</v>
      </c>
    </row>
    <row r="23" spans="1:8" x14ac:dyDescent="0.25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8">
        <f t="shared" si="1"/>
        <v>0.46994421452569562</v>
      </c>
    </row>
    <row r="24" spans="1:8" x14ac:dyDescent="0.25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8">
        <f t="shared" si="1"/>
        <v>2.6453000000000002</v>
      </c>
    </row>
    <row r="25" spans="1:8" x14ac:dyDescent="0.25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8">
        <f t="shared" si="1"/>
        <v>1.3893646321865365</v>
      </c>
    </row>
    <row r="26" spans="1:8" x14ac:dyDescent="0.25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8">
        <f t="shared" si="1"/>
        <v>0.21961977550752515</v>
      </c>
    </row>
    <row r="27" spans="1:8" x14ac:dyDescent="0.25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8">
        <f t="shared" si="1"/>
        <v>0.60669787440429646</v>
      </c>
    </row>
    <row r="28" spans="1:8" x14ac:dyDescent="0.25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f>0.07+0.0016</f>
        <v>7.1600000000000011E-2</v>
      </c>
      <c r="H28" s="8">
        <f t="shared" si="1"/>
        <v>2.6440907890852849</v>
      </c>
    </row>
    <row r="29" spans="1:8" x14ac:dyDescent="0.25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8">
        <f t="shared" si="1"/>
        <v>1.4122950402766916</v>
      </c>
    </row>
    <row r="30" spans="1:8" x14ac:dyDescent="0.25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8">
        <f t="shared" si="1"/>
        <v>2.2753000000000005</v>
      </c>
    </row>
    <row r="31" spans="1:8" x14ac:dyDescent="0.25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8">
        <f t="shared" si="1"/>
        <v>1.1155010446471485</v>
      </c>
    </row>
    <row r="32" spans="1:8" x14ac:dyDescent="0.25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f>0.16+0.0021+0.004</f>
        <v>0.1661</v>
      </c>
      <c r="H32" s="8">
        <f t="shared" si="1"/>
        <v>1.6443605260568568</v>
      </c>
    </row>
    <row r="33" spans="1:8" x14ac:dyDescent="0.25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8">
        <f t="shared" si="1"/>
        <v>0.93610197353316604</v>
      </c>
    </row>
    <row r="34" spans="1:8" x14ac:dyDescent="0.25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f>0.08+0.001+0.0011</f>
        <v>8.2100000000000006E-2</v>
      </c>
      <c r="H34" s="8">
        <f t="shared" si="1"/>
        <v>0.59258960611327471</v>
      </c>
    </row>
    <row r="35" spans="1:8" x14ac:dyDescent="0.25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8">
        <f t="shared" si="1"/>
        <v>0.37921721166465294</v>
      </c>
    </row>
    <row r="36" spans="1:8" x14ac:dyDescent="0.25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8">
        <f t="shared" si="1"/>
        <v>3.3223600000000006</v>
      </c>
    </row>
    <row r="37" spans="1:8" x14ac:dyDescent="0.25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8">
        <f t="shared" si="1"/>
        <v>6.2573766426977442E-2</v>
      </c>
    </row>
    <row r="38" spans="1:8" x14ac:dyDescent="0.25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8">
        <f t="shared" si="1"/>
        <v>2.3562294404496247</v>
      </c>
    </row>
    <row r="39" spans="1:8" x14ac:dyDescent="0.25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8">
        <f t="shared" si="1"/>
        <v>3.2623600000000006</v>
      </c>
    </row>
    <row r="40" spans="1:8" x14ac:dyDescent="0.25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8">
        <f t="shared" si="1"/>
        <v>0.83386748103655051</v>
      </c>
    </row>
    <row r="41" spans="1:8" x14ac:dyDescent="0.25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9">
        <f>0.25+0.007735+0.00492</f>
        <v>0.26265499999999997</v>
      </c>
      <c r="H41" s="8">
        <f t="shared" si="1"/>
        <v>2.1887172355448978</v>
      </c>
    </row>
    <row r="42" spans="1:8" x14ac:dyDescent="0.25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8">
        <f t="shared" si="1"/>
        <v>0.9578453945426425</v>
      </c>
    </row>
    <row r="43" spans="1:8" x14ac:dyDescent="0.25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8">
        <f t="shared" si="1"/>
        <v>0.35204171644538623</v>
      </c>
    </row>
    <row r="44" spans="1:8" x14ac:dyDescent="0.25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8">
        <f t="shared" si="1"/>
        <v>-0.22503429951502038</v>
      </c>
    </row>
    <row r="45" spans="1:8" x14ac:dyDescent="0.25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f>0.1+0.0873</f>
        <v>0.18730000000000002</v>
      </c>
      <c r="H45" s="8">
        <f t="shared" si="1"/>
        <v>0.2215136671741289</v>
      </c>
    </row>
    <row r="46" spans="1:8" x14ac:dyDescent="0.25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8">
        <f t="shared" si="1"/>
        <v>2.7553000000000005</v>
      </c>
    </row>
    <row r="47" spans="1:8" x14ac:dyDescent="0.25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8">
        <f t="shared" si="1"/>
        <v>0.15137309338119861</v>
      </c>
    </row>
    <row r="48" spans="1:8" x14ac:dyDescent="0.25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8">
        <f t="shared" si="1"/>
        <v>2.7753000000000005</v>
      </c>
    </row>
    <row r="49" spans="1:8" x14ac:dyDescent="0.25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8">
        <f t="shared" si="1"/>
        <v>2.7653000000000003</v>
      </c>
    </row>
    <row r="50" spans="1:8" x14ac:dyDescent="0.25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8">
        <f t="shared" si="1"/>
        <v>2.1111802628316392</v>
      </c>
    </row>
    <row r="51" spans="1:8" x14ac:dyDescent="0.25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8">
        <f t="shared" si="1"/>
        <v>0.84670982630381431</v>
      </c>
    </row>
    <row r="52" spans="1:8" x14ac:dyDescent="0.25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8">
        <f t="shared" si="1"/>
        <v>0.8583840459069817</v>
      </c>
    </row>
    <row r="53" spans="1:8" x14ac:dyDescent="0.25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8">
        <f t="shared" si="1"/>
        <v>0.14890139754126694</v>
      </c>
    </row>
    <row r="54" spans="1:8" x14ac:dyDescent="0.25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8">
        <f t="shared" si="1"/>
        <v>1.652172080337218</v>
      </c>
    </row>
    <row r="55" spans="1:8" x14ac:dyDescent="0.25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8">
        <f t="shared" si="1"/>
        <v>0.79108604016860895</v>
      </c>
    </row>
    <row r="56" spans="1:8" x14ac:dyDescent="0.25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8">
        <f t="shared" si="1"/>
        <v>2.7153000000000005</v>
      </c>
    </row>
    <row r="57" spans="1:8" x14ac:dyDescent="0.25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8">
        <f t="shared" si="1"/>
        <v>0.68406798235544419</v>
      </c>
    </row>
    <row r="58" spans="1:8" x14ac:dyDescent="0.25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8">
        <f t="shared" si="1"/>
        <v>1.0482256190351171</v>
      </c>
    </row>
    <row r="59" spans="1:8" x14ac:dyDescent="0.25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8">
        <f t="shared" si="1"/>
        <v>0.77207648014987462</v>
      </c>
    </row>
    <row r="60" spans="1:8" x14ac:dyDescent="0.25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8">
        <f t="shared" si="1"/>
        <v>0.47638542995893646</v>
      </c>
    </row>
    <row r="61" spans="1:8" x14ac:dyDescent="0.25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8">
        <f t="shared" si="1"/>
        <v>2.0819114506096903</v>
      </c>
    </row>
    <row r="62" spans="1:8" x14ac:dyDescent="0.25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8">
        <f t="shared" si="1"/>
        <v>1.4407764887050256</v>
      </c>
    </row>
    <row r="63" spans="1:8" x14ac:dyDescent="0.25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8">
        <f t="shared" si="1"/>
        <v>2.7653000000000003</v>
      </c>
    </row>
    <row r="64" spans="1:8" x14ac:dyDescent="0.25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8">
        <f t="shared" si="1"/>
        <v>0.30039048635275828</v>
      </c>
    </row>
    <row r="65" spans="1:8" x14ac:dyDescent="0.25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8">
        <f t="shared" si="1"/>
        <v>0.26061305870404783</v>
      </c>
    </row>
    <row r="66" spans="1:8" x14ac:dyDescent="0.25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8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4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C20" sqref="C20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282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13">
        <f>0.06+0.00519</f>
        <v>6.5189999999999998E-2</v>
      </c>
      <c r="H3" s="8">
        <f>F3-G3</f>
        <v>0.56847118411989983</v>
      </c>
    </row>
    <row r="4" spans="1:9" x14ac:dyDescent="0.25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8">
        <f t="shared" ref="H4:H54" si="0">F4-G4</f>
        <v>1.1333937568253398</v>
      </c>
    </row>
    <row r="5" spans="1:9" x14ac:dyDescent="0.25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8">
        <f t="shared" si="0"/>
        <v>3.3403600000000009</v>
      </c>
    </row>
    <row r="6" spans="1:9" x14ac:dyDescent="0.25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8">
        <f t="shared" si="0"/>
        <v>0.4330076778855147</v>
      </c>
    </row>
    <row r="7" spans="1:9" x14ac:dyDescent="0.25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8">
        <f t="shared" si="0"/>
        <v>2.7823000000000002</v>
      </c>
    </row>
    <row r="8" spans="1:9" x14ac:dyDescent="0.25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8">
        <f t="shared" si="0"/>
        <v>2.7683000000000004</v>
      </c>
    </row>
    <row r="9" spans="1:9" x14ac:dyDescent="0.25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8">
        <f t="shared" si="0"/>
        <v>0.76622611740809565</v>
      </c>
    </row>
    <row r="10" spans="1:9" x14ac:dyDescent="0.25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8">
        <f t="shared" si="0"/>
        <v>1.9480652935202394</v>
      </c>
    </row>
    <row r="11" spans="1:9" x14ac:dyDescent="0.25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9">
        <f>0.066+0.0159</f>
        <v>8.1900000000000001E-2</v>
      </c>
      <c r="H11" s="8">
        <f t="shared" si="0"/>
        <v>1.3803950402766916</v>
      </c>
    </row>
    <row r="12" spans="1:9" x14ac:dyDescent="0.25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8">
        <f t="shared" si="0"/>
        <v>2.3077349620731011</v>
      </c>
    </row>
    <row r="13" spans="1:9" x14ac:dyDescent="0.25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8">
        <f t="shared" si="0"/>
        <v>0.37898075415303811</v>
      </c>
    </row>
    <row r="14" spans="1:9" x14ac:dyDescent="0.25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8">
        <f t="shared" si="0"/>
        <v>2.7553000000000005</v>
      </c>
    </row>
    <row r="15" spans="1:9" x14ac:dyDescent="0.25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f>0.05+0.00207</f>
        <v>5.2070000000000005E-2</v>
      </c>
      <c r="H15" s="8">
        <f t="shared" si="0"/>
        <v>2.5744002523695335</v>
      </c>
    </row>
    <row r="16" spans="1:9" x14ac:dyDescent="0.25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8">
        <f t="shared" si="0"/>
        <v>1.5147421960316749</v>
      </c>
    </row>
    <row r="17" spans="1:8" x14ac:dyDescent="0.25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8">
        <f t="shared" si="0"/>
        <v>2.7853000000000003</v>
      </c>
    </row>
    <row r="18" spans="1:8" x14ac:dyDescent="0.25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8">
        <f t="shared" si="0"/>
        <v>1.5849524317637915</v>
      </c>
    </row>
    <row r="19" spans="1:8" x14ac:dyDescent="0.25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8">
        <f t="shared" si="0"/>
        <v>1.1647868220797903</v>
      </c>
    </row>
    <row r="20" spans="1:8" x14ac:dyDescent="0.25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8">
        <f t="shared" si="0"/>
        <v>0.41818291641022648</v>
      </c>
    </row>
    <row r="21" spans="1:8" x14ac:dyDescent="0.25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8">
        <f t="shared" si="0"/>
        <v>2.7053000000000003</v>
      </c>
    </row>
    <row r="22" spans="1:8" x14ac:dyDescent="0.25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8">
        <f t="shared" si="0"/>
        <v>1.4422950402766916</v>
      </c>
    </row>
    <row r="23" spans="1:8" x14ac:dyDescent="0.25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9">
        <f>0.24+0.00049</f>
        <v>0.24048999999999998</v>
      </c>
      <c r="H23" s="8">
        <f t="shared" si="0"/>
        <v>0.45077674631261788</v>
      </c>
    </row>
    <row r="24" spans="1:8" x14ac:dyDescent="0.25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8">
        <f t="shared" si="0"/>
        <v>2.0262864699561951</v>
      </c>
    </row>
    <row r="25" spans="1:8" x14ac:dyDescent="0.25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8">
        <f t="shared" si="0"/>
        <v>0.30764133886021172</v>
      </c>
    </row>
    <row r="26" spans="1:8" x14ac:dyDescent="0.25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8">
        <f t="shared" si="0"/>
        <v>1.5485656426404173</v>
      </c>
    </row>
    <row r="27" spans="1:8" x14ac:dyDescent="0.25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8">
        <f t="shared" si="0"/>
        <v>3.2123600000000008</v>
      </c>
    </row>
    <row r="28" spans="1:8" x14ac:dyDescent="0.25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8">
        <f t="shared" si="0"/>
        <v>3.3423600000000007</v>
      </c>
    </row>
    <row r="29" spans="1:8" x14ac:dyDescent="0.25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8">
        <f t="shared" si="0"/>
        <v>1.1251708146745176</v>
      </c>
    </row>
    <row r="30" spans="1:8" x14ac:dyDescent="0.25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8">
        <f t="shared" si="0"/>
        <v>2.3991437639474338</v>
      </c>
    </row>
    <row r="31" spans="1:8" x14ac:dyDescent="0.25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8">
        <f t="shared" si="0"/>
        <v>2.7833000000000006</v>
      </c>
    </row>
    <row r="32" spans="1:8" x14ac:dyDescent="0.25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8">
        <f t="shared" si="0"/>
        <v>2.7833000000000006</v>
      </c>
    </row>
    <row r="33" spans="1:8" x14ac:dyDescent="0.25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8">
        <f t="shared" si="0"/>
        <v>0.30264480005764416</v>
      </c>
    </row>
    <row r="34" spans="1:8" x14ac:dyDescent="0.25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8">
        <f t="shared" si="0"/>
        <v>2.6303000000000005</v>
      </c>
    </row>
    <row r="35" spans="1:8" x14ac:dyDescent="0.25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8">
        <f t="shared" si="0"/>
        <v>1.5841529602997493</v>
      </c>
    </row>
    <row r="36" spans="1:8" x14ac:dyDescent="0.25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8">
        <f t="shared" si="0"/>
        <v>0.37468102094313727</v>
      </c>
    </row>
    <row r="37" spans="1:8" x14ac:dyDescent="0.25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8">
        <f t="shared" si="0"/>
        <v>2.7613000000000003</v>
      </c>
    </row>
    <row r="38" spans="1:8" x14ac:dyDescent="0.25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8">
        <f t="shared" si="0"/>
        <v>2.2700918952506375</v>
      </c>
    </row>
    <row r="39" spans="1:8" x14ac:dyDescent="0.25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8">
        <f t="shared" si="0"/>
        <v>1.4612858849556098</v>
      </c>
    </row>
    <row r="40" spans="1:8" x14ac:dyDescent="0.25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8">
        <f t="shared" si="0"/>
        <v>2.3761977550752511</v>
      </c>
    </row>
    <row r="41" spans="1:8" x14ac:dyDescent="0.25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8">
        <f t="shared" si="0"/>
        <v>2.7853000000000003</v>
      </c>
    </row>
    <row r="42" spans="1:8" x14ac:dyDescent="0.25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8">
        <f t="shared" si="0"/>
        <v>1.046101973533166</v>
      </c>
    </row>
    <row r="43" spans="1:8" x14ac:dyDescent="0.25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8">
        <f t="shared" si="0"/>
        <v>0.88644509968458085</v>
      </c>
    </row>
    <row r="44" spans="1:8" x14ac:dyDescent="0.25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9">
        <f>0.04+0.00935</f>
        <v>4.9350000000000005E-2</v>
      </c>
      <c r="H44" s="8">
        <f t="shared" si="0"/>
        <v>1.9446886912863983</v>
      </c>
    </row>
    <row r="45" spans="1:8" x14ac:dyDescent="0.25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8">
        <f t="shared" si="0"/>
        <v>2.7753000000000005</v>
      </c>
    </row>
    <row r="46" spans="1:8" x14ac:dyDescent="0.25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8">
        <f t="shared" si="0"/>
        <v>1.2661251493361585</v>
      </c>
    </row>
    <row r="47" spans="1:8" x14ac:dyDescent="0.25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8">
        <f t="shared" si="0"/>
        <v>2.7853000000000003</v>
      </c>
    </row>
    <row r="48" spans="1:8" x14ac:dyDescent="0.25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8">
        <f t="shared" si="0"/>
        <v>2.7753000000000005</v>
      </c>
    </row>
    <row r="49" spans="1:8" x14ac:dyDescent="0.25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8">
        <f t="shared" si="0"/>
        <v>2.7653000000000003</v>
      </c>
    </row>
    <row r="50" spans="1:8" x14ac:dyDescent="0.25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8">
        <f t="shared" si="0"/>
        <v>2.7653000000000003</v>
      </c>
    </row>
    <row r="51" spans="1:8" x14ac:dyDescent="0.25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8">
        <f t="shared" si="0"/>
        <v>0.12151303552282408</v>
      </c>
    </row>
    <row r="52" spans="1:8" x14ac:dyDescent="0.25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8">
        <f t="shared" si="0"/>
        <v>2.7253000000000003</v>
      </c>
    </row>
    <row r="53" spans="1:8" x14ac:dyDescent="0.25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8">
        <f t="shared" si="0"/>
        <v>2.7553000000000005</v>
      </c>
    </row>
    <row r="54" spans="1:8" x14ac:dyDescent="0.25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8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1"/>
  <sheetViews>
    <sheetView view="pageBreakPreview" topLeftCell="B1" zoomScale="130" zoomScaleNormal="100" zoomScaleSheetLayoutView="130" workbookViewId="0">
      <pane xSplit="1" ySplit="2" topLeftCell="C30" activePane="bottomRight" state="frozen"/>
      <selection activeCell="B1" sqref="B1"/>
      <selection pane="topRight" activeCell="C1" sqref="C1"/>
      <selection pane="bottomLeft" activeCell="B3" sqref="B3"/>
      <selection pane="bottomRight" activeCell="G33" sqref="G33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335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8">
        <f>F3-G3</f>
        <v>0.26588445719638382</v>
      </c>
    </row>
    <row r="4" spans="1:9" x14ac:dyDescent="0.25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8">
        <f t="shared" ref="H4:H61" si="0">F4-G4</f>
        <v>1.2071359647108884</v>
      </c>
    </row>
    <row r="5" spans="1:9" x14ac:dyDescent="0.25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8">
        <f t="shared" si="0"/>
        <v>0.13047312205946515</v>
      </c>
    </row>
    <row r="6" spans="1:9" x14ac:dyDescent="0.25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8">
        <f t="shared" si="0"/>
        <v>1.378414473451171</v>
      </c>
    </row>
    <row r="7" spans="1:9" x14ac:dyDescent="0.25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8">
        <f t="shared" si="0"/>
        <v>1.7167461919868483</v>
      </c>
    </row>
    <row r="8" spans="1:9" x14ac:dyDescent="0.25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8">
        <f t="shared" si="0"/>
        <v>0.26066171644538627</v>
      </c>
    </row>
    <row r="9" spans="1:9" x14ac:dyDescent="0.25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8">
        <f t="shared" si="0"/>
        <v>0.50198599034513103</v>
      </c>
    </row>
    <row r="10" spans="1:9" x14ac:dyDescent="0.25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8">
        <f t="shared" si="0"/>
        <v>0.52613815781705697</v>
      </c>
    </row>
    <row r="11" spans="1:9" x14ac:dyDescent="0.25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8">
        <f t="shared" si="0"/>
        <v>0.83713666743724668</v>
      </c>
    </row>
    <row r="12" spans="1:9" x14ac:dyDescent="0.25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8">
        <f t="shared" si="0"/>
        <v>2.1840512380702344</v>
      </c>
    </row>
    <row r="13" spans="1:9" x14ac:dyDescent="0.25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8">
        <f t="shared" si="0"/>
        <v>1.8776679923850828</v>
      </c>
    </row>
    <row r="14" spans="1:9" x14ac:dyDescent="0.25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8">
        <f t="shared" si="0"/>
        <v>2.6391907890852853</v>
      </c>
    </row>
    <row r="15" spans="1:9" x14ac:dyDescent="0.25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8">
        <f t="shared" si="0"/>
        <v>2.7683000000000004</v>
      </c>
    </row>
    <row r="16" spans="1:9" x14ac:dyDescent="0.25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8">
        <f t="shared" si="0"/>
        <v>2.7853000000000003</v>
      </c>
    </row>
    <row r="17" spans="1:8" x14ac:dyDescent="0.25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8">
        <f t="shared" si="0"/>
        <v>2.7683000000000004</v>
      </c>
    </row>
    <row r="18" spans="1:8" x14ac:dyDescent="0.25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8">
        <f t="shared" si="0"/>
        <v>2.5422502986723172</v>
      </c>
    </row>
    <row r="19" spans="1:8" x14ac:dyDescent="0.25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8">
        <f t="shared" si="0"/>
        <v>2.7683000000000004</v>
      </c>
    </row>
    <row r="20" spans="1:8" x14ac:dyDescent="0.25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8">
        <f t="shared" si="0"/>
        <v>2.4754206593118084</v>
      </c>
    </row>
    <row r="21" spans="1:8" x14ac:dyDescent="0.25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8">
        <f t="shared" si="0"/>
        <v>2.7683000000000004</v>
      </c>
    </row>
    <row r="22" spans="1:8" x14ac:dyDescent="0.25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8">
        <f t="shared" si="0"/>
        <v>1.7696073561945123</v>
      </c>
    </row>
    <row r="23" spans="1:8" x14ac:dyDescent="0.25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8">
        <f t="shared" si="0"/>
        <v>0.21119412217625641</v>
      </c>
    </row>
    <row r="24" spans="1:8" x14ac:dyDescent="0.25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8">
        <f t="shared" si="0"/>
        <v>1.3813764887050257</v>
      </c>
    </row>
    <row r="25" spans="1:8" x14ac:dyDescent="0.25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8">
        <f t="shared" si="0"/>
        <v>0.54311280951755858</v>
      </c>
    </row>
    <row r="26" spans="1:8" x14ac:dyDescent="0.25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8">
        <f t="shared" si="0"/>
        <v>2.7683000000000004</v>
      </c>
    </row>
    <row r="27" spans="1:8" x14ac:dyDescent="0.25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8">
        <f t="shared" si="0"/>
        <v>2.2062294404496248</v>
      </c>
    </row>
    <row r="28" spans="1:8" x14ac:dyDescent="0.25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8">
        <f t="shared" si="0"/>
        <v>0.99595748793589645</v>
      </c>
    </row>
    <row r="29" spans="1:8" x14ac:dyDescent="0.25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8">
        <f t="shared" si="0"/>
        <v>2.7353000000000005</v>
      </c>
    </row>
    <row r="30" spans="1:8" x14ac:dyDescent="0.25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8">
        <f t="shared" si="0"/>
        <v>0.39988235797361826</v>
      </c>
    </row>
    <row r="31" spans="1:8" x14ac:dyDescent="0.25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1.0500000000000001E-2</v>
      </c>
      <c r="H31" s="8">
        <f t="shared" si="0"/>
        <v>2.7748000000000004</v>
      </c>
    </row>
    <row r="32" spans="1:8" x14ac:dyDescent="0.25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f>0.05+0.00396</f>
        <v>5.3960000000000001E-2</v>
      </c>
      <c r="H32" s="8">
        <f t="shared" si="0"/>
        <v>1.674206865781545</v>
      </c>
    </row>
    <row r="33" spans="1:8" x14ac:dyDescent="0.25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8">
        <f t="shared" si="0"/>
        <v>1.5964144734511709</v>
      </c>
    </row>
    <row r="34" spans="1:8" x14ac:dyDescent="0.25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8">
        <f t="shared" si="0"/>
        <v>2.028203947066332</v>
      </c>
    </row>
    <row r="35" spans="1:8" x14ac:dyDescent="0.25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8">
        <f t="shared" si="0"/>
        <v>2.7183000000000002</v>
      </c>
    </row>
    <row r="36" spans="1:8" x14ac:dyDescent="0.25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8">
        <f t="shared" si="0"/>
        <v>0.61666118411989979</v>
      </c>
    </row>
    <row r="37" spans="1:8" x14ac:dyDescent="0.25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8">
        <f t="shared" si="0"/>
        <v>1.3787190071827848</v>
      </c>
    </row>
    <row r="38" spans="1:8" x14ac:dyDescent="0.25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8">
        <f t="shared" si="0"/>
        <v>2.4965206593118086</v>
      </c>
    </row>
    <row r="39" spans="1:8" x14ac:dyDescent="0.25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8">
        <f t="shared" si="0"/>
        <v>2.7683000000000004</v>
      </c>
    </row>
    <row r="40" spans="1:8" x14ac:dyDescent="0.25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8">
        <f t="shared" si="0"/>
        <v>1.2677390548179539</v>
      </c>
    </row>
    <row r="41" spans="1:8" x14ac:dyDescent="0.25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8">
        <f t="shared" si="0"/>
        <v>0.78815045486073543</v>
      </c>
    </row>
    <row r="42" spans="1:8" x14ac:dyDescent="0.25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8">
        <f t="shared" si="0"/>
        <v>2.1764425604150381</v>
      </c>
    </row>
    <row r="43" spans="1:8" x14ac:dyDescent="0.25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8">
        <f t="shared" si="0"/>
        <v>3.0093854759813552</v>
      </c>
    </row>
    <row r="44" spans="1:8" x14ac:dyDescent="0.25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8">
        <f t="shared" si="0"/>
        <v>2.7683000000000004</v>
      </c>
    </row>
    <row r="45" spans="1:8" x14ac:dyDescent="0.25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8">
        <f t="shared" si="0"/>
        <v>0.20712423819280415</v>
      </c>
    </row>
    <row r="46" spans="1:8" x14ac:dyDescent="0.25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8">
        <f t="shared" si="0"/>
        <v>0.38944078941326643</v>
      </c>
    </row>
    <row r="47" spans="1:8" x14ac:dyDescent="0.25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8">
        <f t="shared" si="0"/>
        <v>2.1764425604150381</v>
      </c>
    </row>
    <row r="48" spans="1:8" x14ac:dyDescent="0.25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8">
        <f t="shared" si="0"/>
        <v>2.7353000000000005</v>
      </c>
    </row>
    <row r="49" spans="1:8" x14ac:dyDescent="0.25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8">
        <f t="shared" si="0"/>
        <v>3.3423600000000007</v>
      </c>
    </row>
    <row r="50" spans="1:8" x14ac:dyDescent="0.25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8">
        <f t="shared" si="0"/>
        <v>0.45824588808992484</v>
      </c>
    </row>
    <row r="51" spans="1:8" x14ac:dyDescent="0.25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8">
        <f t="shared" si="0"/>
        <v>3.0642152944311225</v>
      </c>
    </row>
    <row r="52" spans="1:8" x14ac:dyDescent="0.25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8">
        <f t="shared" si="0"/>
        <v>0.5313606401037595</v>
      </c>
    </row>
    <row r="53" spans="1:8" x14ac:dyDescent="0.25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8">
        <f t="shared" si="0"/>
        <v>0.36563749159847181</v>
      </c>
    </row>
    <row r="54" spans="1:8" x14ac:dyDescent="0.25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8">
        <f t="shared" si="0"/>
        <v>0.20837899805806598</v>
      </c>
    </row>
    <row r="55" spans="1:8" x14ac:dyDescent="0.25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8">
        <f t="shared" si="0"/>
        <v>0.31940509814370754</v>
      </c>
    </row>
    <row r="56" spans="1:8" x14ac:dyDescent="0.25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8">
        <f t="shared" si="0"/>
        <v>1.3244950402766917</v>
      </c>
    </row>
    <row r="57" spans="1:8" x14ac:dyDescent="0.25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f>0.184+0.00024</f>
        <v>0.18423999999999999</v>
      </c>
      <c r="H57" s="8">
        <f t="shared" si="0"/>
        <v>1.8622099654105466</v>
      </c>
    </row>
    <row r="58" spans="1:8" x14ac:dyDescent="0.25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8">
        <f t="shared" si="0"/>
        <v>1.2863611662528276</v>
      </c>
    </row>
    <row r="59" spans="1:8" x14ac:dyDescent="0.25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f>0.117+0.00916</f>
        <v>0.12615999999999999</v>
      </c>
      <c r="H59" s="8">
        <f t="shared" si="0"/>
        <v>1.5763487947533124</v>
      </c>
    </row>
    <row r="60" spans="1:8" x14ac:dyDescent="0.25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8">
        <f t="shared" si="0"/>
        <v>2.7523000000000004</v>
      </c>
    </row>
    <row r="61" spans="1:8" x14ac:dyDescent="0.25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8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7"/>
  <sheetViews>
    <sheetView tabSelected="1"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1" sqref="G11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395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8">
        <f>F3-G3</f>
        <v>2.0161762018956271</v>
      </c>
    </row>
    <row r="4" spans="1:9" x14ac:dyDescent="0.25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9">
        <f>0.869+0.0092+0.0051</f>
        <v>0.88329999999999997</v>
      </c>
      <c r="H4" s="8">
        <f t="shared" ref="H4:H67" si="0">F4-G4</f>
        <v>0.28402011216423717</v>
      </c>
    </row>
    <row r="5" spans="1:9" x14ac:dyDescent="0.25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8">
        <f t="shared" si="0"/>
        <v>0.91664693508351225</v>
      </c>
    </row>
    <row r="6" spans="1:9" x14ac:dyDescent="0.25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0.46+0.1341+0.005057+0.0071+0.00437</f>
        <v>0.61062700000000003</v>
      </c>
      <c r="H6" s="8">
        <f t="shared" si="0"/>
        <v>-2.57089838893233E-2</v>
      </c>
    </row>
    <row r="7" spans="1:9" x14ac:dyDescent="0.25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0.698+0.021448+0.00676</f>
        <v>0.72620799999999996</v>
      </c>
      <c r="H7" s="8">
        <f t="shared" si="0"/>
        <v>0.15116902416601508</v>
      </c>
    </row>
    <row r="8" spans="1:9" x14ac:dyDescent="0.25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8">
        <f>0.102+2.1165</f>
        <v>2.2184999999999997</v>
      </c>
      <c r="H8" s="8">
        <f t="shared" si="0"/>
        <v>-0.23223973945446863</v>
      </c>
    </row>
    <row r="9" spans="1:9" x14ac:dyDescent="0.25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8">
        <f t="shared" si="0"/>
        <v>2.6833000000000005</v>
      </c>
    </row>
    <row r="10" spans="1:9" x14ac:dyDescent="0.25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9">
        <f>0.481+0.006022+0.0105+0.006077+0.00785+0.00327</f>
        <v>0.51471900000000004</v>
      </c>
      <c r="H10" s="8">
        <f t="shared" si="0"/>
        <v>0.84715446419160967</v>
      </c>
    </row>
    <row r="11" spans="1:9" x14ac:dyDescent="0.25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f>0.619+0.00522+0.00999</f>
        <v>0.63421000000000005</v>
      </c>
      <c r="H11" s="8">
        <f t="shared" si="0"/>
        <v>2.1268944417767108</v>
      </c>
    </row>
    <row r="12" spans="1:9" x14ac:dyDescent="0.25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8">
        <f t="shared" si="0"/>
        <v>0.74138824435251283</v>
      </c>
    </row>
    <row r="13" spans="1:9" x14ac:dyDescent="0.25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0.068+0.16+0.0021</f>
        <v>0.2301</v>
      </c>
      <c r="H13" s="8">
        <f t="shared" si="0"/>
        <v>0.52642930013310008</v>
      </c>
    </row>
    <row r="14" spans="1:9" x14ac:dyDescent="0.25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f>0.067+0.0021+0.0071</f>
        <v>7.6200000000000004E-2</v>
      </c>
      <c r="H14" s="8">
        <f t="shared" si="0"/>
        <v>2.3609584004611532</v>
      </c>
    </row>
    <row r="15" spans="1:9" x14ac:dyDescent="0.25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8">
        <f t="shared" si="0"/>
        <v>0.77316552420575346</v>
      </c>
    </row>
    <row r="16" spans="1:9" x14ac:dyDescent="0.25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8">
        <f t="shared" si="0"/>
        <v>1.0972601070658627</v>
      </c>
    </row>
    <row r="17" spans="1:8" x14ac:dyDescent="0.25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8">
        <f t="shared" si="0"/>
        <v>1.4987029602997493</v>
      </c>
    </row>
    <row r="18" spans="1:8" x14ac:dyDescent="0.25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f>0.017+0.0105</f>
        <v>2.7500000000000004E-2</v>
      </c>
      <c r="H18" s="8">
        <f t="shared" si="0"/>
        <v>0.68857757610853876</v>
      </c>
    </row>
    <row r="19" spans="1:8" x14ac:dyDescent="0.25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8">
        <f t="shared" si="0"/>
        <v>1.3335510149385368</v>
      </c>
    </row>
    <row r="20" spans="1:8" x14ac:dyDescent="0.25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9">
        <f>0.034+0.00561+0.031+0.00003</f>
        <v>7.0640000000000008E-2</v>
      </c>
      <c r="H20" s="8">
        <f t="shared" si="0"/>
        <v>0.49401592691093676</v>
      </c>
    </row>
    <row r="21" spans="1:8" x14ac:dyDescent="0.25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8">
        <f t="shared" si="0"/>
        <v>0.56005382360778067</v>
      </c>
    </row>
    <row r="22" spans="1:8" x14ac:dyDescent="0.25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8">
        <f t="shared" si="0"/>
        <v>3.2223600000000006</v>
      </c>
    </row>
    <row r="23" spans="1:8" x14ac:dyDescent="0.25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8">
        <f t="shared" si="0"/>
        <v>0.28287161275764083</v>
      </c>
    </row>
    <row r="24" spans="1:8" x14ac:dyDescent="0.25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f>0.172+0.16372</f>
        <v>0.33572000000000002</v>
      </c>
      <c r="H24" s="8">
        <f t="shared" si="0"/>
        <v>0.40338720669695427</v>
      </c>
    </row>
    <row r="25" spans="1:8" x14ac:dyDescent="0.25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8">
        <f t="shared" si="0"/>
        <v>3.2373600000000007</v>
      </c>
    </row>
    <row r="26" spans="1:8" x14ac:dyDescent="0.25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8">
        <f t="shared" si="0"/>
        <v>3.1363600000000007</v>
      </c>
    </row>
    <row r="27" spans="1:8" x14ac:dyDescent="0.25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8">
        <f t="shared" si="0"/>
        <v>0.51829506570790973</v>
      </c>
    </row>
    <row r="28" spans="1:8" x14ac:dyDescent="0.25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f>0.206+0.00345</f>
        <v>0.20945</v>
      </c>
      <c r="H28" s="8">
        <f t="shared" si="0"/>
        <v>0.47148673209580483</v>
      </c>
    </row>
    <row r="29" spans="1:8" x14ac:dyDescent="0.25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8">
        <f t="shared" si="0"/>
        <v>1.417823341326939</v>
      </c>
    </row>
    <row r="30" spans="1:8" x14ac:dyDescent="0.25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8">
        <f t="shared" si="0"/>
        <v>1.1799511563163263</v>
      </c>
    </row>
    <row r="31" spans="1:8" x14ac:dyDescent="0.25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8">
        <f t="shared" si="0"/>
        <v>0.24003918268893662</v>
      </c>
    </row>
    <row r="32" spans="1:8" x14ac:dyDescent="0.25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8">
        <f t="shared" si="0"/>
        <v>1.0245477911377192</v>
      </c>
    </row>
    <row r="33" spans="1:8" x14ac:dyDescent="0.25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8">
        <f t="shared" si="0"/>
        <v>0.40555606423951762</v>
      </c>
    </row>
    <row r="34" spans="1:8" x14ac:dyDescent="0.25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8">
        <f t="shared" si="0"/>
        <v>0.16593822653320134</v>
      </c>
    </row>
    <row r="35" spans="1:8" x14ac:dyDescent="0.25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8">
        <f t="shared" si="0"/>
        <v>1.2851121284790352</v>
      </c>
    </row>
    <row r="36" spans="1:8" x14ac:dyDescent="0.25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8">
        <f t="shared" si="0"/>
        <v>2.0751762018956272</v>
      </c>
    </row>
    <row r="37" spans="1:8" x14ac:dyDescent="0.25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8">
        <f t="shared" si="0"/>
        <v>0.65155606423951762</v>
      </c>
    </row>
    <row r="38" spans="1:8" x14ac:dyDescent="0.25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8">
        <f t="shared" si="0"/>
        <v>0.57945268792940141</v>
      </c>
    </row>
    <row r="39" spans="1:8" x14ac:dyDescent="0.25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8">
        <f t="shared" si="0"/>
        <v>0.413486819583881</v>
      </c>
    </row>
    <row r="40" spans="1:8" x14ac:dyDescent="0.25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8">
        <f t="shared" si="0"/>
        <v>0.35208003728942977</v>
      </c>
    </row>
    <row r="41" spans="1:8" x14ac:dyDescent="0.25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8">
        <f t="shared" si="0"/>
        <v>1.7119801682463558</v>
      </c>
    </row>
    <row r="42" spans="1:8" x14ac:dyDescent="0.25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8">
        <f t="shared" si="0"/>
        <v>0.69826458832933669</v>
      </c>
    </row>
    <row r="43" spans="1:8" x14ac:dyDescent="0.25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8">
        <f t="shared" si="0"/>
        <v>1.0421371215084672</v>
      </c>
    </row>
    <row r="44" spans="1:8" x14ac:dyDescent="0.25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8">
        <f t="shared" si="0"/>
        <v>0.55796600511002248</v>
      </c>
    </row>
    <row r="45" spans="1:8" x14ac:dyDescent="0.25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8">
        <f t="shared" si="0"/>
        <v>3.751888721040078</v>
      </c>
    </row>
    <row r="46" spans="1:8" x14ac:dyDescent="0.25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f>0.08+0.0025</f>
        <v>8.2500000000000004E-2</v>
      </c>
      <c r="H46" s="8">
        <f t="shared" si="0"/>
        <v>1.3538509192645884</v>
      </c>
    </row>
    <row r="47" spans="1:8" x14ac:dyDescent="0.25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8">
        <f t="shared" si="0"/>
        <v>2.7853000000000003</v>
      </c>
    </row>
    <row r="48" spans="1:8" x14ac:dyDescent="0.25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8">
        <f t="shared" si="0"/>
        <v>2.7693000000000003</v>
      </c>
    </row>
    <row r="49" spans="1:8" x14ac:dyDescent="0.25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8">
        <f t="shared" si="0"/>
        <v>0.52156856075423352</v>
      </c>
    </row>
    <row r="50" spans="1:8" x14ac:dyDescent="0.25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8">
        <f t="shared" si="0"/>
        <v>0.65461756309238339</v>
      </c>
    </row>
    <row r="51" spans="1:8" x14ac:dyDescent="0.25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8">
        <f t="shared" si="0"/>
        <v>0.30749405132210161</v>
      </c>
    </row>
    <row r="52" spans="1:8" x14ac:dyDescent="0.25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8">
        <f t="shared" si="0"/>
        <v>3.3333600000000008</v>
      </c>
    </row>
    <row r="53" spans="1:8" x14ac:dyDescent="0.25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8">
        <f t="shared" si="0"/>
        <v>1.2153223682397996</v>
      </c>
    </row>
    <row r="54" spans="1:8" x14ac:dyDescent="0.25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8">
        <f t="shared" si="0"/>
        <v>2.7763000000000004</v>
      </c>
    </row>
    <row r="55" spans="1:8" x14ac:dyDescent="0.25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8">
        <f t="shared" si="0"/>
        <v>0.25159860058028133</v>
      </c>
    </row>
    <row r="56" spans="1:8" x14ac:dyDescent="0.25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9">
        <f>0.12+0.0146+0.00955+0.00714</f>
        <v>0.15129000000000001</v>
      </c>
      <c r="H56" s="8">
        <f t="shared" si="0"/>
        <v>8.7727211109769415E-2</v>
      </c>
    </row>
    <row r="57" spans="1:8" x14ac:dyDescent="0.25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8">
        <f t="shared" si="0"/>
        <v>0.74138824435251283</v>
      </c>
    </row>
    <row r="58" spans="1:8" x14ac:dyDescent="0.25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8">
        <f t="shared" si="0"/>
        <v>0.70707757610853872</v>
      </c>
    </row>
    <row r="59" spans="1:8" x14ac:dyDescent="0.25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8">
        <f t="shared" si="0"/>
        <v>3.3093600000000007</v>
      </c>
    </row>
    <row r="60" spans="1:8" x14ac:dyDescent="0.25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f>0.047+0.00531</f>
        <v>5.2310000000000002E-2</v>
      </c>
      <c r="H60" s="8">
        <f t="shared" si="0"/>
        <v>1.6654462220117765</v>
      </c>
    </row>
    <row r="61" spans="1:8" x14ac:dyDescent="0.25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f>0.243+0.0025</f>
        <v>0.2455</v>
      </c>
      <c r="H61" s="8">
        <f t="shared" si="0"/>
        <v>-6.4364120526239077E-2</v>
      </c>
    </row>
    <row r="62" spans="1:8" x14ac:dyDescent="0.25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8">
        <f t="shared" si="0"/>
        <v>2.7683000000000004</v>
      </c>
    </row>
    <row r="63" spans="1:8" x14ac:dyDescent="0.25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0.052+0.01+0.00714</f>
        <v>6.9139999999999993E-2</v>
      </c>
      <c r="H63" s="8">
        <f t="shared" si="0"/>
        <v>1.7693891766586733</v>
      </c>
    </row>
    <row r="64" spans="1:8" x14ac:dyDescent="0.25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8">
        <f t="shared" si="0"/>
        <v>2.1674425604150382</v>
      </c>
    </row>
    <row r="65" spans="1:8" x14ac:dyDescent="0.25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8">
        <f t="shared" si="0"/>
        <v>0.7288595035913924</v>
      </c>
    </row>
    <row r="66" spans="1:8" x14ac:dyDescent="0.25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8">
        <f t="shared" si="0"/>
        <v>0.74107648014987459</v>
      </c>
    </row>
    <row r="67" spans="1:8" x14ac:dyDescent="0.25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8">
        <f t="shared" si="0"/>
        <v>2.7763000000000004</v>
      </c>
    </row>
    <row r="68" spans="1:8" x14ac:dyDescent="0.25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8">
        <f t="shared" ref="H68:H77" si="1">F68-G68</f>
        <v>1.6701001784431042</v>
      </c>
    </row>
    <row r="69" spans="1:8" x14ac:dyDescent="0.25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8">
        <f t="shared" si="1"/>
        <v>0.4251029210267529</v>
      </c>
    </row>
    <row r="70" spans="1:8" x14ac:dyDescent="0.25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8">
        <f t="shared" si="1"/>
        <v>1.0985901314158195</v>
      </c>
    </row>
    <row r="71" spans="1:8" x14ac:dyDescent="0.25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8">
        <f t="shared" si="1"/>
        <v>0.21212892545027434</v>
      </c>
    </row>
    <row r="72" spans="1:8" x14ac:dyDescent="0.25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8">
        <f t="shared" si="1"/>
        <v>1.9076447034663175</v>
      </c>
    </row>
    <row r="73" spans="1:8" x14ac:dyDescent="0.25">
      <c r="A73" s="5">
        <v>71</v>
      </c>
      <c r="B73" s="6" t="s">
        <v>1003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8">
        <f t="shared" si="1"/>
        <v>2.7013000000000003</v>
      </c>
    </row>
    <row r="74" spans="1:8" x14ac:dyDescent="0.25">
      <c r="A74" s="5">
        <v>72</v>
      </c>
      <c r="B74" s="6" t="s">
        <v>1002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8">
        <f t="shared" si="1"/>
        <v>1.557834493336947</v>
      </c>
    </row>
    <row r="75" spans="1:8" x14ac:dyDescent="0.25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8">
        <f t="shared" si="1"/>
        <v>1.1503201121642372</v>
      </c>
    </row>
    <row r="76" spans="1:8" x14ac:dyDescent="0.25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8">
        <f t="shared" si="1"/>
        <v>0.61988594098685845</v>
      </c>
    </row>
    <row r="77" spans="1:8" x14ac:dyDescent="0.25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8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8"/>
  <sheetViews>
    <sheetView view="pageBreakPreview" topLeftCell="B1" zoomScale="130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E51" sqref="E51"/>
    </sheetView>
  </sheetViews>
  <sheetFormatPr defaultColWidth="9.140625" defaultRowHeight="15" x14ac:dyDescent="0.2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468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8">
        <f>F3-G3</f>
        <v>2.7613000000000003</v>
      </c>
    </row>
    <row r="4" spans="1:9" x14ac:dyDescent="0.25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8">
        <f t="shared" ref="H4:H67" si="0">F4-G4</f>
        <v>1.1475792002305767</v>
      </c>
    </row>
    <row r="5" spans="1:9" x14ac:dyDescent="0.25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8">
        <f t="shared" si="0"/>
        <v>0.40184754014969848</v>
      </c>
    </row>
    <row r="6" spans="1:9" x14ac:dyDescent="0.25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8">
        <f t="shared" si="0"/>
        <v>2.7743000000000002</v>
      </c>
    </row>
    <row r="7" spans="1:9" x14ac:dyDescent="0.25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8">
        <f t="shared" si="0"/>
        <v>0.21454521657399359</v>
      </c>
    </row>
    <row r="8" spans="1:9" x14ac:dyDescent="0.25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8">
        <f t="shared" si="0"/>
        <v>1.3367841345970843</v>
      </c>
    </row>
    <row r="9" spans="1:9" x14ac:dyDescent="0.25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9">
        <f>0.377+0.00915+0.006+0.0064</f>
        <v>0.39855000000000002</v>
      </c>
      <c r="H9" s="8">
        <f t="shared" si="0"/>
        <v>0.38915036699987543</v>
      </c>
    </row>
    <row r="10" spans="1:9" x14ac:dyDescent="0.25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8">
        <f t="shared" si="0"/>
        <v>1.2050512519029832</v>
      </c>
    </row>
    <row r="11" spans="1:9" x14ac:dyDescent="0.25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8">
        <f t="shared" si="0"/>
        <v>2.0610800000000005</v>
      </c>
    </row>
    <row r="12" spans="1:9" x14ac:dyDescent="0.25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8">
        <f t="shared" si="0"/>
        <v>0.45844712180344865</v>
      </c>
    </row>
    <row r="13" spans="1:9" x14ac:dyDescent="0.25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f>0.115+0.00888</f>
        <v>0.12388</v>
      </c>
      <c r="H13" s="8">
        <f t="shared" si="0"/>
        <v>0.70903008826130942</v>
      </c>
    </row>
    <row r="14" spans="1:9" x14ac:dyDescent="0.25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8">
        <f t="shared" si="0"/>
        <v>2.7693000000000003</v>
      </c>
    </row>
    <row r="15" spans="1:9" x14ac:dyDescent="0.25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8">
        <f t="shared" si="0"/>
        <v>0.2312714778807059</v>
      </c>
    </row>
    <row r="16" spans="1:9" x14ac:dyDescent="0.25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8">
        <f t="shared" si="0"/>
        <v>1.1213937568253398</v>
      </c>
    </row>
    <row r="17" spans="1:8" x14ac:dyDescent="0.25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8">
        <f t="shared" si="0"/>
        <v>2.7683000000000004</v>
      </c>
    </row>
    <row r="18" spans="1:8" x14ac:dyDescent="0.25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8">
        <f t="shared" si="0"/>
        <v>0.27546486642143603</v>
      </c>
    </row>
    <row r="19" spans="1:8" x14ac:dyDescent="0.25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8">
        <f t="shared" si="0"/>
        <v>1.2749585650579258</v>
      </c>
    </row>
    <row r="20" spans="1:8" x14ac:dyDescent="0.25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8">
        <f t="shared" si="0"/>
        <v>1.839300909721471</v>
      </c>
    </row>
    <row r="21" spans="1:8" x14ac:dyDescent="0.25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8">
        <f t="shared" si="0"/>
        <v>1.6696371906558829</v>
      </c>
    </row>
    <row r="22" spans="1:8" x14ac:dyDescent="0.25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8">
        <f t="shared" si="0"/>
        <v>2.7813000000000003</v>
      </c>
    </row>
    <row r="23" spans="1:8" x14ac:dyDescent="0.25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8">
        <f t="shared" si="0"/>
        <v>0.44865081299001042</v>
      </c>
    </row>
    <row r="24" spans="1:8" x14ac:dyDescent="0.25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8">
        <f t="shared" si="0"/>
        <v>2.7793000000000005</v>
      </c>
    </row>
    <row r="25" spans="1:8" x14ac:dyDescent="0.25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8">
        <f t="shared" si="0"/>
        <v>2.7853000000000003</v>
      </c>
    </row>
    <row r="26" spans="1:8" x14ac:dyDescent="0.25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8">
        <f t="shared" si="0"/>
        <v>2.7673000000000005</v>
      </c>
    </row>
    <row r="27" spans="1:8" x14ac:dyDescent="0.25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8">
        <f t="shared" si="0"/>
        <v>3.3303600000000007</v>
      </c>
    </row>
    <row r="28" spans="1:8" x14ac:dyDescent="0.25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8">
        <f t="shared" si="0"/>
        <v>1.5201529602997492</v>
      </c>
    </row>
    <row r="29" spans="1:8" x14ac:dyDescent="0.25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8">
        <f t="shared" si="0"/>
        <v>1.6303067431783029</v>
      </c>
    </row>
    <row r="30" spans="1:8" x14ac:dyDescent="0.25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8">
        <f t="shared" si="0"/>
        <v>3.3253600000000008</v>
      </c>
    </row>
    <row r="31" spans="1:8" x14ac:dyDescent="0.25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8">
        <f t="shared" si="0"/>
        <v>3.3093600000000007</v>
      </c>
    </row>
    <row r="32" spans="1:8" x14ac:dyDescent="0.25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8">
        <f t="shared" si="0"/>
        <v>0.66393673209580484</v>
      </c>
    </row>
    <row r="33" spans="1:8" x14ac:dyDescent="0.25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8">
        <f t="shared" si="0"/>
        <v>0.73845951008888722</v>
      </c>
    </row>
    <row r="34" spans="1:8" x14ac:dyDescent="0.25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8">
        <f t="shared" si="0"/>
        <v>2.7273000000000005</v>
      </c>
    </row>
    <row r="35" spans="1:8" x14ac:dyDescent="0.25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8">
        <f t="shared" si="0"/>
        <v>0.32746768571053519</v>
      </c>
    </row>
    <row r="36" spans="1:8" x14ac:dyDescent="0.25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8">
        <f t="shared" si="0"/>
        <v>2.631690789085285</v>
      </c>
    </row>
    <row r="37" spans="1:8" x14ac:dyDescent="0.25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9">
        <f>0.017+0.00915</f>
        <v>2.615E-2</v>
      </c>
      <c r="H37" s="8">
        <f t="shared" si="0"/>
        <v>2.7591500000000004</v>
      </c>
    </row>
    <row r="38" spans="1:8" x14ac:dyDescent="0.25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8">
        <f t="shared" si="0"/>
        <v>3.3403600000000009</v>
      </c>
    </row>
    <row r="39" spans="1:8" x14ac:dyDescent="0.25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8">
        <f t="shared" si="0"/>
        <v>2.7353000000000005</v>
      </c>
    </row>
    <row r="40" spans="1:8" x14ac:dyDescent="0.25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8">
        <f t="shared" si="0"/>
        <v>2.7773000000000003</v>
      </c>
    </row>
    <row r="41" spans="1:8" x14ac:dyDescent="0.25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8">
        <f t="shared" si="0"/>
        <v>1.626414473451171</v>
      </c>
    </row>
    <row r="42" spans="1:8" x14ac:dyDescent="0.25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8">
        <f t="shared" si="0"/>
        <v>1.661166865781545</v>
      </c>
    </row>
    <row r="43" spans="1:8" x14ac:dyDescent="0.25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8">
        <f t="shared" si="0"/>
        <v>0.55311280951755859</v>
      </c>
    </row>
    <row r="44" spans="1:8" x14ac:dyDescent="0.25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8">
        <f t="shared" si="0"/>
        <v>0.77585134426694058</v>
      </c>
    </row>
    <row r="45" spans="1:8" x14ac:dyDescent="0.25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8">
        <f t="shared" si="0"/>
        <v>2.0841762018956271</v>
      </c>
    </row>
    <row r="46" spans="1:8" x14ac:dyDescent="0.25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f>0.144+0.00747</f>
        <v>0.15146999999999999</v>
      </c>
      <c r="H46" s="8">
        <f t="shared" si="0"/>
        <v>0.77943084894110048</v>
      </c>
    </row>
    <row r="47" spans="1:8" x14ac:dyDescent="0.25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8">
        <f t="shared" si="0"/>
        <v>2.7949673359351741</v>
      </c>
    </row>
    <row r="48" spans="1:8" x14ac:dyDescent="0.25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8">
        <f t="shared" si="0"/>
        <v>0.52884305888622452</v>
      </c>
    </row>
    <row r="49" spans="1:8" x14ac:dyDescent="0.25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8">
        <f t="shared" si="0"/>
        <v>2.7773000000000003</v>
      </c>
    </row>
    <row r="50" spans="1:8" x14ac:dyDescent="0.25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8">
        <f t="shared" si="0"/>
        <v>3.3023600000000006</v>
      </c>
    </row>
    <row r="51" spans="1:8" x14ac:dyDescent="0.25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8">
        <f t="shared" si="0"/>
        <v>1.5390169704944012</v>
      </c>
    </row>
    <row r="52" spans="1:8" x14ac:dyDescent="0.25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8">
        <f t="shared" si="0"/>
        <v>3.3163600000000009</v>
      </c>
    </row>
    <row r="53" spans="1:8" x14ac:dyDescent="0.25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8">
        <f t="shared" si="0"/>
        <v>2.7813000000000003</v>
      </c>
    </row>
    <row r="54" spans="1:8" x14ac:dyDescent="0.25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f>0.019+0.89</f>
        <v>0.90900000000000003</v>
      </c>
      <c r="H54" s="8">
        <f t="shared" si="0"/>
        <v>-0.52104417298781647</v>
      </c>
    </row>
    <row r="55" spans="1:8" x14ac:dyDescent="0.25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8">
        <f t="shared" si="0"/>
        <v>1.0251019735331661</v>
      </c>
    </row>
    <row r="56" spans="1:8" x14ac:dyDescent="0.25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9">
        <f>0.112+0.0095+0.0095+0.006+0.0095+0.0095</f>
        <v>0.15600000000000003</v>
      </c>
      <c r="H56" s="8">
        <f t="shared" si="0"/>
        <v>2.6293000000000002</v>
      </c>
    </row>
    <row r="57" spans="1:8" x14ac:dyDescent="0.25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8">
        <f t="shared" si="0"/>
        <v>1.5413380154267831</v>
      </c>
    </row>
    <row r="58" spans="1:8" x14ac:dyDescent="0.25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8">
        <f t="shared" si="0"/>
        <v>2.5019271497946818</v>
      </c>
    </row>
    <row r="59" spans="1:8" x14ac:dyDescent="0.25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f>0.21+0.00854</f>
        <v>0.21853999999999998</v>
      </c>
      <c r="H59" s="8">
        <f t="shared" si="0"/>
        <v>0.80166584205350588</v>
      </c>
    </row>
    <row r="60" spans="1:8" x14ac:dyDescent="0.25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8">
        <f t="shared" si="0"/>
        <v>1.3219524317637914</v>
      </c>
    </row>
    <row r="61" spans="1:8" x14ac:dyDescent="0.25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8">
        <f t="shared" si="0"/>
        <v>1.6043067431783029</v>
      </c>
    </row>
    <row r="62" spans="1:8" x14ac:dyDescent="0.25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8">
        <f t="shared" si="0"/>
        <v>0.64538562142970424</v>
      </c>
    </row>
    <row r="63" spans="1:8" x14ac:dyDescent="0.25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8">
        <f t="shared" si="0"/>
        <v>0.15578853676577517</v>
      </c>
    </row>
    <row r="64" spans="1:8" x14ac:dyDescent="0.25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8">
        <f t="shared" si="0"/>
        <v>2.5019271497946818</v>
      </c>
    </row>
    <row r="65" spans="1:8" x14ac:dyDescent="0.25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8">
        <f t="shared" si="0"/>
        <v>0.88598530544064114</v>
      </c>
    </row>
    <row r="66" spans="1:8" x14ac:dyDescent="0.25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8">
        <f t="shared" si="0"/>
        <v>1.4814702566105087</v>
      </c>
    </row>
    <row r="67" spans="1:8" x14ac:dyDescent="0.25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8">
        <f t="shared" si="0"/>
        <v>0.98222561903511718</v>
      </c>
    </row>
    <row r="68" spans="1:8" x14ac:dyDescent="0.25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8">
        <f t="shared" ref="H68:H78" si="1">F68-G68</f>
        <v>0.82528267772042341</v>
      </c>
    </row>
    <row r="69" spans="1:8" x14ac:dyDescent="0.25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8">
        <f t="shared" si="1"/>
        <v>1.7234605260568567</v>
      </c>
    </row>
    <row r="70" spans="1:8" x14ac:dyDescent="0.25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8">
        <f t="shared" si="1"/>
        <v>1.5444144734511709</v>
      </c>
    </row>
    <row r="71" spans="1:8" x14ac:dyDescent="0.25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8">
        <f t="shared" si="1"/>
        <v>2.5799302135883635</v>
      </c>
    </row>
    <row r="72" spans="1:8" x14ac:dyDescent="0.25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8">
        <f t="shared" si="1"/>
        <v>2.3422294404496249</v>
      </c>
    </row>
    <row r="73" spans="1:8" x14ac:dyDescent="0.25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8">
        <f t="shared" si="1"/>
        <v>1.6741699558886103</v>
      </c>
    </row>
    <row r="74" spans="1:8" x14ac:dyDescent="0.25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8">
        <f t="shared" si="1"/>
        <v>0.89911765913668373</v>
      </c>
    </row>
    <row r="75" spans="1:8" x14ac:dyDescent="0.25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8">
        <f t="shared" si="1"/>
        <v>0.18757837522975138</v>
      </c>
    </row>
    <row r="76" spans="1:8" x14ac:dyDescent="0.25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8">
        <f t="shared" si="1"/>
        <v>0.40368851208300749</v>
      </c>
    </row>
    <row r="77" spans="1:8" x14ac:dyDescent="0.25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8">
        <f t="shared" si="1"/>
        <v>2.4168098082593494</v>
      </c>
    </row>
    <row r="78" spans="1:8" x14ac:dyDescent="0.25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8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5"/>
  <sheetViews>
    <sheetView topLeftCell="B1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H40" sqref="H40"/>
    </sheetView>
  </sheetViews>
  <sheetFormatPr defaultColWidth="9.140625" defaultRowHeight="15" x14ac:dyDescent="0.2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 x14ac:dyDescent="0.25">
      <c r="A2" s="15" t="s">
        <v>545</v>
      </c>
      <c r="B2" s="15"/>
      <c r="C2" s="15"/>
      <c r="D2" s="15"/>
      <c r="E2" s="15"/>
      <c r="F2" s="15"/>
      <c r="G2" s="15"/>
      <c r="H2" s="15"/>
      <c r="I2" s="2"/>
    </row>
    <row r="3" spans="1:9" x14ac:dyDescent="0.25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0.287+0.004675+0.004675+0.0013</f>
        <v>0.29764999999999997</v>
      </c>
      <c r="H3" s="8">
        <f>F3-G3</f>
        <v>0.4863709708565771</v>
      </c>
    </row>
    <row r="4" spans="1:9" x14ac:dyDescent="0.25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8">
        <f t="shared" ref="H4:H67" si="0">F4-G4</f>
        <v>0.66849149298073562</v>
      </c>
    </row>
    <row r="5" spans="1:9" x14ac:dyDescent="0.25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8">
        <f>0.034+0.0096+0.004675+0.03333</f>
        <v>8.1604999999999997E-2</v>
      </c>
      <c r="H5" s="8">
        <f t="shared" si="0"/>
        <v>0.51075236662381751</v>
      </c>
    </row>
    <row r="6" spans="1:9" x14ac:dyDescent="0.25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8">
        <f t="shared" si="0"/>
        <v>0.39481414138670184</v>
      </c>
    </row>
    <row r="7" spans="1:9" x14ac:dyDescent="0.25">
      <c r="A7" s="5">
        <v>5</v>
      </c>
      <c r="B7" s="6" t="s">
        <v>999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8">
        <f t="shared" si="0"/>
        <v>0.8169784056044096</v>
      </c>
    </row>
    <row r="8" spans="1:9" x14ac:dyDescent="0.25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9">
        <f>0.052+0.009775+0.00235+0.0004+0.00981</f>
        <v>7.4334999999999998E-2</v>
      </c>
      <c r="H8" s="8">
        <f t="shared" si="0"/>
        <v>3.2680250000000006</v>
      </c>
    </row>
    <row r="9" spans="1:9" x14ac:dyDescent="0.25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9">
        <f>0.052+0.00235+0.0004</f>
        <v>5.4749999999999993E-2</v>
      </c>
      <c r="H9" s="8">
        <f t="shared" si="0"/>
        <v>0.2168190789085285</v>
      </c>
    </row>
    <row r="10" spans="1:9" x14ac:dyDescent="0.25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8">
        <f t="shared" si="0"/>
        <v>0.54779267833405543</v>
      </c>
    </row>
    <row r="11" spans="1:9" x14ac:dyDescent="0.25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8">
        <f t="shared" si="0"/>
        <v>2.7683000000000004</v>
      </c>
    </row>
    <row r="12" spans="1:9" x14ac:dyDescent="0.25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8">
        <f t="shared" si="0"/>
        <v>1.6478321079147362</v>
      </c>
    </row>
    <row r="13" spans="1:9" x14ac:dyDescent="0.25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8">
        <f t="shared" si="0"/>
        <v>2.1596249629398718</v>
      </c>
    </row>
    <row r="14" spans="1:9" x14ac:dyDescent="0.25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9">
        <f>0.253+0.004675+0.0158+0.00493+0.0055</f>
        <v>0.28390499999999996</v>
      </c>
      <c r="H14" s="8">
        <f t="shared" si="0"/>
        <v>1.3078951529512324</v>
      </c>
    </row>
    <row r="15" spans="1:9" x14ac:dyDescent="0.25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3">
        <f>0.017+0.00235</f>
        <v>1.9350000000000003E-2</v>
      </c>
      <c r="H15" s="8">
        <f t="shared" si="0"/>
        <v>0.7364687776602975</v>
      </c>
    </row>
    <row r="16" spans="1:9" x14ac:dyDescent="0.25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8">
        <f t="shared" si="0"/>
        <v>2.2749848372479415</v>
      </c>
    </row>
    <row r="17" spans="1:8" x14ac:dyDescent="0.25">
      <c r="A17" s="5">
        <v>15</v>
      </c>
      <c r="B17" s="6" t="s">
        <v>1006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f>0.008+0.10655+0.08011</f>
        <v>0.19466</v>
      </c>
      <c r="H17" s="8">
        <f t="shared" si="0"/>
        <v>0.31043043314798718</v>
      </c>
    </row>
    <row r="18" spans="1:8" x14ac:dyDescent="0.25">
      <c r="A18" s="5">
        <v>16</v>
      </c>
      <c r="B18" s="6" t="s">
        <v>559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8">
        <f t="shared" si="0"/>
        <v>2.1160573488730883</v>
      </c>
    </row>
    <row r="19" spans="1:8" x14ac:dyDescent="0.25">
      <c r="A19" s="5">
        <v>17</v>
      </c>
      <c r="B19" s="6" t="s">
        <v>560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8">
        <f t="shared" si="0"/>
        <v>3.2893600000000007</v>
      </c>
    </row>
    <row r="20" spans="1:8" x14ac:dyDescent="0.25">
      <c r="A20" s="5">
        <v>18</v>
      </c>
      <c r="B20" s="6" t="s">
        <v>561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8">
        <f t="shared" si="0"/>
        <v>1.3844797019762967</v>
      </c>
    </row>
    <row r="21" spans="1:8" x14ac:dyDescent="0.25">
      <c r="A21" s="5">
        <v>19</v>
      </c>
      <c r="B21" s="6" t="s">
        <v>562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0.368+0.0105+0.00722+0.0051</f>
        <v>0.39082</v>
      </c>
      <c r="H21" s="8">
        <f t="shared" si="0"/>
        <v>2.5891055453008516E-2</v>
      </c>
    </row>
    <row r="22" spans="1:8" x14ac:dyDescent="0.25">
      <c r="A22" s="5">
        <v>20</v>
      </c>
      <c r="B22" s="6" t="s">
        <v>563</v>
      </c>
      <c r="C22" s="5">
        <v>8.41</v>
      </c>
      <c r="D22" s="5">
        <v>50</v>
      </c>
      <c r="E22" s="5">
        <v>10</v>
      </c>
      <c r="F22" s="7">
        <v>0.87444907332160449</v>
      </c>
      <c r="G22" s="9">
        <f>0.136+0.01578+0.004675+0.00475+0.0342</f>
        <v>0.19540500000000002</v>
      </c>
      <c r="H22" s="8">
        <f t="shared" si="0"/>
        <v>0.67904407332160444</v>
      </c>
    </row>
    <row r="23" spans="1:8" x14ac:dyDescent="0.25">
      <c r="A23" s="5">
        <v>21</v>
      </c>
      <c r="B23" s="6" t="s">
        <v>564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0.169+0.04355+0.0013+0.0037+0.00425+0.0034+0.07425+0.009775+0.0647</f>
        <v>0.37392499999999995</v>
      </c>
      <c r="H23" s="8">
        <f t="shared" si="0"/>
        <v>0.19645379103503424</v>
      </c>
    </row>
    <row r="24" spans="1:8" x14ac:dyDescent="0.25">
      <c r="A24" s="5">
        <v>22</v>
      </c>
      <c r="B24" s="6" t="s">
        <v>565</v>
      </c>
      <c r="C24" s="5">
        <v>30.92</v>
      </c>
      <c r="D24" s="5">
        <v>70</v>
      </c>
      <c r="E24" s="5">
        <v>10</v>
      </c>
      <c r="F24" s="7">
        <v>0.32761731335000666</v>
      </c>
      <c r="G24" s="13">
        <f>0.304+0.19937+0.101</f>
        <v>0.60436999999999996</v>
      </c>
      <c r="H24" s="8">
        <f t="shared" si="0"/>
        <v>-0.27675268664999331</v>
      </c>
    </row>
    <row r="25" spans="1:8" x14ac:dyDescent="0.25">
      <c r="A25" s="5">
        <v>23</v>
      </c>
      <c r="B25" s="6" t="s">
        <v>566</v>
      </c>
      <c r="C25" s="5">
        <v>3.01</v>
      </c>
      <c r="D25" s="5">
        <v>50</v>
      </c>
      <c r="E25" s="5">
        <v>10</v>
      </c>
      <c r="F25" s="7">
        <v>2.4432281417391013</v>
      </c>
      <c r="G25" s="9">
        <f>0.255+0.00765+0.0052+0.00425+0.005+0.0047+0.004675+0.0745</f>
        <v>0.36097499999999993</v>
      </c>
      <c r="H25" s="8">
        <f t="shared" si="0"/>
        <v>2.0822531417391015</v>
      </c>
    </row>
    <row r="26" spans="1:8" x14ac:dyDescent="0.25">
      <c r="A26" s="5">
        <v>24</v>
      </c>
      <c r="B26" s="6" t="s">
        <v>567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f>0.034+0.00468</f>
        <v>3.8680000000000006E-2</v>
      </c>
      <c r="H26" s="8">
        <f t="shared" si="0"/>
        <v>0.85816350080910897</v>
      </c>
    </row>
    <row r="27" spans="1:8" x14ac:dyDescent="0.25">
      <c r="A27" s="5">
        <v>25</v>
      </c>
      <c r="B27" s="6" t="s">
        <v>568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8">
        <f t="shared" si="0"/>
        <v>3.3253600000000008</v>
      </c>
    </row>
    <row r="28" spans="1:8" x14ac:dyDescent="0.25">
      <c r="A28" s="5">
        <v>26</v>
      </c>
      <c r="B28" s="6" t="s">
        <v>569</v>
      </c>
      <c r="C28" s="5">
        <v>1.8</v>
      </c>
      <c r="D28" s="5">
        <v>50</v>
      </c>
      <c r="E28" s="5">
        <v>10</v>
      </c>
      <c r="F28" s="7">
        <v>3.3423600000000007</v>
      </c>
      <c r="G28" s="9">
        <f>0.236+0.00493+0.00105+0.00476+0.0075+0.0094+0.00467+0.00235+0.0048</f>
        <v>0.27546000000000004</v>
      </c>
      <c r="H28" s="8">
        <f t="shared" si="0"/>
        <v>3.0669000000000004</v>
      </c>
    </row>
    <row r="29" spans="1:8" x14ac:dyDescent="0.25">
      <c r="A29" s="5">
        <v>27</v>
      </c>
      <c r="B29" s="6" t="s">
        <v>570</v>
      </c>
      <c r="C29" s="5">
        <v>0.7</v>
      </c>
      <c r="D29" s="5">
        <v>50</v>
      </c>
      <c r="E29" s="5">
        <v>10</v>
      </c>
      <c r="F29" s="7">
        <v>3.3423600000000007</v>
      </c>
      <c r="G29" s="9">
        <f>0.051+0.00235+0.0048+0.0105</f>
        <v>6.8649999999999989E-2</v>
      </c>
      <c r="H29" s="8">
        <f t="shared" si="0"/>
        <v>3.2737100000000008</v>
      </c>
    </row>
    <row r="30" spans="1:8" x14ac:dyDescent="0.25">
      <c r="A30" s="5">
        <v>28</v>
      </c>
      <c r="B30" s="6" t="s">
        <v>571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8">
        <f t="shared" si="0"/>
        <v>3.3253600000000008</v>
      </c>
    </row>
    <row r="31" spans="1:8" x14ac:dyDescent="0.25">
      <c r="A31" s="5">
        <v>29</v>
      </c>
      <c r="B31" s="6" t="s">
        <v>572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8">
        <f t="shared" si="0"/>
        <v>3.7008249365860029</v>
      </c>
    </row>
    <row r="32" spans="1:8" x14ac:dyDescent="0.25">
      <c r="A32" s="5">
        <v>30</v>
      </c>
      <c r="B32" s="6" t="s">
        <v>573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8">
        <f t="shared" si="0"/>
        <v>1.2448465140693985</v>
      </c>
    </row>
    <row r="33" spans="1:8" x14ac:dyDescent="0.25">
      <c r="A33" s="5">
        <v>31</v>
      </c>
      <c r="B33" s="6" t="s">
        <v>574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0.371+0.0018+0.043</f>
        <v>0.4158</v>
      </c>
      <c r="H33" s="8">
        <f t="shared" si="0"/>
        <v>2.9265600000000007</v>
      </c>
    </row>
    <row r="34" spans="1:8" x14ac:dyDescent="0.25">
      <c r="A34" s="5">
        <v>32</v>
      </c>
      <c r="B34" s="6" t="s">
        <v>575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8">
        <f t="shared" si="0"/>
        <v>1.0636293591992081</v>
      </c>
    </row>
    <row r="35" spans="1:8" x14ac:dyDescent="0.25">
      <c r="A35" s="5">
        <v>33</v>
      </c>
      <c r="B35" s="6" t="s">
        <v>576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8">
        <f t="shared" si="0"/>
        <v>3.2923600000000008</v>
      </c>
    </row>
    <row r="36" spans="1:8" x14ac:dyDescent="0.25">
      <c r="A36" s="5">
        <v>34</v>
      </c>
      <c r="B36" s="6" t="s">
        <v>577</v>
      </c>
      <c r="C36" s="5">
        <v>9.77</v>
      </c>
      <c r="D36" s="5">
        <v>70</v>
      </c>
      <c r="E36" s="5">
        <v>10</v>
      </c>
      <c r="F36" s="7">
        <v>1.0368400541230509</v>
      </c>
      <c r="G36" s="9">
        <f>0.928+0.065025+0.272+0.008415</f>
        <v>1.2734400000000001</v>
      </c>
      <c r="H36" s="8">
        <f t="shared" si="0"/>
        <v>-0.23659994587694921</v>
      </c>
    </row>
    <row r="37" spans="1:8" x14ac:dyDescent="0.25">
      <c r="A37" s="5">
        <v>35</v>
      </c>
      <c r="B37" s="6" t="s">
        <v>578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8">
        <f t="shared" si="0"/>
        <v>2.7013000000000003</v>
      </c>
    </row>
    <row r="38" spans="1:8" x14ac:dyDescent="0.25">
      <c r="A38" s="5">
        <v>36</v>
      </c>
      <c r="B38" s="6" t="s">
        <v>579</v>
      </c>
      <c r="C38" s="5">
        <v>3.2</v>
      </c>
      <c r="D38" s="5">
        <v>50</v>
      </c>
      <c r="E38" s="5">
        <v>10</v>
      </c>
      <c r="F38" s="7">
        <v>2.2981614708233415</v>
      </c>
      <c r="G38" s="9">
        <f>0.135+0.06337+0.00731+0.20016</f>
        <v>0.40583999999999998</v>
      </c>
      <c r="H38" s="8">
        <f t="shared" si="0"/>
        <v>1.8923214708233416</v>
      </c>
    </row>
    <row r="39" spans="1:8" x14ac:dyDescent="0.25">
      <c r="A39" s="5">
        <v>37</v>
      </c>
      <c r="B39" s="6" t="s">
        <v>580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0.05+0.2644+0.0205+0.29239</f>
        <v>0.62729000000000001</v>
      </c>
      <c r="H39" s="8">
        <f t="shared" si="0"/>
        <v>1.4738862018956271</v>
      </c>
    </row>
    <row r="40" spans="1:8" x14ac:dyDescent="0.25">
      <c r="A40" s="5">
        <v>38</v>
      </c>
      <c r="B40" s="6" t="s">
        <v>581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8">
        <f t="shared" si="0"/>
        <v>2.267789106986017</v>
      </c>
    </row>
    <row r="41" spans="1:8" x14ac:dyDescent="0.25">
      <c r="A41" s="5">
        <v>39</v>
      </c>
      <c r="B41" s="6" t="s">
        <v>582</v>
      </c>
      <c r="C41" s="5">
        <v>3.4</v>
      </c>
      <c r="D41" s="5">
        <v>35</v>
      </c>
      <c r="E41" s="5">
        <v>10</v>
      </c>
      <c r="F41" s="7">
        <v>1.677338428552676</v>
      </c>
      <c r="G41" s="9">
        <f>0.485+0.00514+0.00493+0.0051+0.00235+0.009775+0.009775+0.012908+0.009775+0.00425+0.00595+0.004675+0.015+0.13433+0.00595</f>
        <v>0.71490799999999999</v>
      </c>
      <c r="H41" s="8">
        <f t="shared" si="0"/>
        <v>0.96243042855267602</v>
      </c>
    </row>
    <row r="42" spans="1:8" x14ac:dyDescent="0.25">
      <c r="A42" s="5">
        <v>40</v>
      </c>
      <c r="B42" s="6" t="s">
        <v>583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8">
        <f t="shared" si="0"/>
        <v>3.2753600000000005</v>
      </c>
    </row>
    <row r="43" spans="1:8" x14ac:dyDescent="0.25">
      <c r="A43" s="5">
        <v>41</v>
      </c>
      <c r="B43" s="6" t="s">
        <v>584</v>
      </c>
      <c r="C43" s="5">
        <v>0.6</v>
      </c>
      <c r="D43" s="5">
        <v>50</v>
      </c>
      <c r="E43" s="5">
        <v>10</v>
      </c>
      <c r="F43" s="7">
        <v>3.3423600000000007</v>
      </c>
      <c r="G43" s="9">
        <f>0.017+0.01592</f>
        <v>3.2920000000000005E-2</v>
      </c>
      <c r="H43" s="8">
        <f t="shared" si="0"/>
        <v>3.3094400000000008</v>
      </c>
    </row>
    <row r="44" spans="1:8" x14ac:dyDescent="0.25">
      <c r="A44" s="5">
        <v>42</v>
      </c>
      <c r="B44" s="6" t="s">
        <v>585</v>
      </c>
      <c r="C44" s="5">
        <v>1.23</v>
      </c>
      <c r="D44" s="5">
        <v>50</v>
      </c>
      <c r="E44" s="5">
        <v>10</v>
      </c>
      <c r="F44" s="7">
        <v>3.3423600000000007</v>
      </c>
      <c r="G44" s="9">
        <f>0.267+0.009775+0.0085+0.01487+0.00485+0.05185+0.00808+0.0957+0.0099+0.008925</f>
        <v>0.47945000000000004</v>
      </c>
      <c r="H44" s="8">
        <f t="shared" si="0"/>
        <v>2.8629100000000007</v>
      </c>
    </row>
    <row r="45" spans="1:8" x14ac:dyDescent="0.25">
      <c r="A45" s="5">
        <v>43</v>
      </c>
      <c r="B45" s="6" t="s">
        <v>586</v>
      </c>
      <c r="C45" s="5">
        <v>8.17</v>
      </c>
      <c r="D45" s="5">
        <v>70</v>
      </c>
      <c r="E45" s="5">
        <v>10</v>
      </c>
      <c r="F45" s="7">
        <v>1.2398931858974549</v>
      </c>
      <c r="G45" s="9">
        <f>0.752+0.0051+0.00561+0.007+0.00918+0.0047+0.00493+0.0061+0.0049+0.00391+0.00978+0.00867+0.0047+0.00637+0.0071+0.00476+0.0049+0.0068+0.00646+0.00654+0.00485+0.009775+0.004845+0.0098+0.00408+0.00723+0.015</f>
        <v>0.92508999999999997</v>
      </c>
      <c r="H45" s="8">
        <f t="shared" si="0"/>
        <v>0.31480318589745493</v>
      </c>
    </row>
    <row r="46" spans="1:8" x14ac:dyDescent="0.25">
      <c r="A46" s="5">
        <v>44</v>
      </c>
      <c r="B46" s="6" t="s">
        <v>587</v>
      </c>
      <c r="C46" s="5">
        <v>8</v>
      </c>
      <c r="D46" s="5">
        <v>35</v>
      </c>
      <c r="E46" s="5">
        <v>10</v>
      </c>
      <c r="F46" s="7">
        <v>0.71286883213488728</v>
      </c>
      <c r="G46" s="9">
        <f>0.084+0.0047+0.0105+0.0499+0.095</f>
        <v>0.24410000000000001</v>
      </c>
      <c r="H46" s="8">
        <f t="shared" si="0"/>
        <v>0.46876883213488729</v>
      </c>
    </row>
    <row r="47" spans="1:8" x14ac:dyDescent="0.25">
      <c r="A47" s="5">
        <v>45</v>
      </c>
      <c r="B47" s="6" t="s">
        <v>588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8">
        <f t="shared" si="0"/>
        <v>3.7741258956854646</v>
      </c>
    </row>
    <row r="48" spans="1:8" x14ac:dyDescent="0.25">
      <c r="A48" s="5">
        <v>46</v>
      </c>
      <c r="B48" s="6" t="s">
        <v>589</v>
      </c>
      <c r="C48" s="5">
        <v>4.2</v>
      </c>
      <c r="D48" s="5">
        <v>70</v>
      </c>
      <c r="E48" s="5">
        <v>10</v>
      </c>
      <c r="F48" s="7">
        <v>2.4118874592338591</v>
      </c>
      <c r="G48" s="8">
        <f>1.417+0.004675+0.0289+0.1691+0.0201+0.060024+0.0263</f>
        <v>1.726099</v>
      </c>
      <c r="H48" s="8">
        <f t="shared" si="0"/>
        <v>0.685788459233859</v>
      </c>
    </row>
    <row r="49" spans="1:8" x14ac:dyDescent="0.25">
      <c r="A49" s="5">
        <v>47</v>
      </c>
      <c r="B49" s="6" t="s">
        <v>590</v>
      </c>
      <c r="C49" s="5">
        <v>3.2</v>
      </c>
      <c r="D49" s="5">
        <v>50</v>
      </c>
      <c r="E49" s="5">
        <v>10</v>
      </c>
      <c r="F49" s="7">
        <v>2.2981614708233415</v>
      </c>
      <c r="G49" s="12">
        <f>0.337+0.0207+0.009+0.01264+0.0485+0.015+0.0085</f>
        <v>0.45134000000000002</v>
      </c>
      <c r="H49" s="8">
        <f t="shared" si="0"/>
        <v>1.8468214708233415</v>
      </c>
    </row>
    <row r="50" spans="1:8" x14ac:dyDescent="0.25">
      <c r="A50" s="5">
        <v>48</v>
      </c>
      <c r="B50" s="6" t="s">
        <v>591</v>
      </c>
      <c r="C50" s="5">
        <v>11.2</v>
      </c>
      <c r="D50" s="5">
        <v>35</v>
      </c>
      <c r="E50" s="5">
        <v>10</v>
      </c>
      <c r="F50" s="7">
        <v>0.50919202295349086</v>
      </c>
      <c r="G50" s="9">
        <f>1.158+0.008+0.00984+0.07766+0.02364+0.004675+0.004675+0.0051+0.0089+0.00493+0.0306+0.004+0.0144+0.0047+0.0066+0.0097+0.009775+0.02778+0.0166+0.0094+0.01411+0.05015+0.0238+0.0198+0.0649+0.017+0.06896+0.425+0.00882+0.0098+0.02102</f>
        <v>2.1623349999999997</v>
      </c>
      <c r="H50" s="8">
        <f t="shared" si="0"/>
        <v>-1.6531429770465089</v>
      </c>
    </row>
    <row r="51" spans="1:8" x14ac:dyDescent="0.25">
      <c r="A51" s="5">
        <v>49</v>
      </c>
      <c r="B51" s="6" t="s">
        <v>592</v>
      </c>
      <c r="C51" s="5">
        <v>1.75</v>
      </c>
      <c r="D51" s="5">
        <v>50</v>
      </c>
      <c r="E51" s="5">
        <v>10</v>
      </c>
      <c r="F51" s="7">
        <v>3.3423600000000007</v>
      </c>
      <c r="G51" s="9">
        <f>0.358+0.0048+0.0048+0.0034</f>
        <v>0.37100000000000005</v>
      </c>
      <c r="H51" s="8">
        <f t="shared" si="0"/>
        <v>2.9713600000000007</v>
      </c>
    </row>
    <row r="52" spans="1:8" x14ac:dyDescent="0.25">
      <c r="A52" s="5">
        <v>50</v>
      </c>
      <c r="B52" s="6" t="s">
        <v>593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9">
        <f>0.954+0.00935+0.00493+0.004675+0.00468+0.004+0.004675+0.0088+0.009+0.00465</f>
        <v>1.0087599999999999</v>
      </c>
      <c r="H52" s="8">
        <f t="shared" si="0"/>
        <v>0.18721725251265742</v>
      </c>
    </row>
    <row r="53" spans="1:8" x14ac:dyDescent="0.25">
      <c r="A53" s="5">
        <v>51</v>
      </c>
      <c r="B53" s="6" t="s">
        <v>594</v>
      </c>
      <c r="C53" s="5">
        <v>6</v>
      </c>
      <c r="D53" s="5">
        <v>50</v>
      </c>
      <c r="E53" s="5">
        <v>10</v>
      </c>
      <c r="F53" s="7">
        <v>1.225686117772449</v>
      </c>
      <c r="G53" s="9">
        <f>0.852+0.009775+0.0082+0.0122+0.003</f>
        <v>0.88517499999999993</v>
      </c>
      <c r="H53" s="8">
        <f t="shared" si="0"/>
        <v>0.34051111777244902</v>
      </c>
    </row>
    <row r="54" spans="1:8" x14ac:dyDescent="0.25">
      <c r="A54" s="5">
        <v>52</v>
      </c>
      <c r="B54" s="6" t="s">
        <v>595</v>
      </c>
      <c r="C54" s="5">
        <v>6.22</v>
      </c>
      <c r="D54" s="5">
        <v>50</v>
      </c>
      <c r="E54" s="5">
        <v>10</v>
      </c>
      <c r="F54" s="7">
        <v>1.1823338756647417</v>
      </c>
      <c r="G54" s="9">
        <f>1.226+0.005+0.0047+0.004+0.04675+0.0443+0.0081+0.023647+0.0052+0.0088+0.0051+0.002</f>
        <v>1.383597</v>
      </c>
      <c r="H54" s="8">
        <f t="shared" si="0"/>
        <v>-0.20126312433525828</v>
      </c>
    </row>
    <row r="55" spans="1:8" x14ac:dyDescent="0.25">
      <c r="A55" s="5">
        <v>53</v>
      </c>
      <c r="B55" s="6" t="s">
        <v>596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0.954+0.004+0.0047+0.02904+0.025585</f>
        <v>1.017325</v>
      </c>
      <c r="H55" s="8">
        <f t="shared" si="0"/>
        <v>-0.7670998653747978</v>
      </c>
    </row>
    <row r="56" spans="1:8" x14ac:dyDescent="0.25">
      <c r="A56" s="5">
        <v>54</v>
      </c>
      <c r="B56" s="6" t="s">
        <v>597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8">
        <f t="shared" si="0"/>
        <v>3.2052600000000009</v>
      </c>
    </row>
    <row r="57" spans="1:8" x14ac:dyDescent="0.25">
      <c r="A57" s="5">
        <v>55</v>
      </c>
      <c r="B57" s="6" t="s">
        <v>598</v>
      </c>
      <c r="C57" s="5">
        <v>4.95</v>
      </c>
      <c r="D57" s="5">
        <v>50</v>
      </c>
      <c r="E57" s="5">
        <v>10</v>
      </c>
      <c r="F57" s="7">
        <v>1.4856801427544835</v>
      </c>
      <c r="G57" s="9">
        <f>0.248+0.0049+0.0052+0.0056</f>
        <v>0.26369999999999999</v>
      </c>
      <c r="H57" s="8">
        <f t="shared" si="0"/>
        <v>1.2219801427544834</v>
      </c>
    </row>
    <row r="58" spans="1:8" x14ac:dyDescent="0.25">
      <c r="A58" s="5">
        <v>56</v>
      </c>
      <c r="B58" s="6" t="s">
        <v>599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8">
        <f t="shared" si="0"/>
        <v>0.74521340810949133</v>
      </c>
    </row>
    <row r="59" spans="1:8" x14ac:dyDescent="0.25">
      <c r="A59" s="5">
        <v>57</v>
      </c>
      <c r="B59" s="6" t="s">
        <v>600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f>0.132+0.1904+0.0048+0.0047</f>
        <v>0.33190000000000003</v>
      </c>
      <c r="H59" s="8">
        <f t="shared" si="0"/>
        <v>0.56276139983390427</v>
      </c>
    </row>
    <row r="60" spans="1:8" x14ac:dyDescent="0.25">
      <c r="A60" s="5">
        <v>58</v>
      </c>
      <c r="B60" s="6" t="s">
        <v>601</v>
      </c>
      <c r="C60" s="5">
        <v>19.07</v>
      </c>
      <c r="D60" s="5">
        <v>50</v>
      </c>
      <c r="E60" s="5">
        <v>10</v>
      </c>
      <c r="F60" s="7">
        <v>0.38563800244544805</v>
      </c>
      <c r="G60" s="9">
        <f>0.05+0.00235</f>
        <v>5.2350000000000001E-2</v>
      </c>
      <c r="H60" s="8">
        <f t="shared" si="0"/>
        <v>0.33328800244544804</v>
      </c>
    </row>
    <row r="61" spans="1:8" x14ac:dyDescent="0.25">
      <c r="A61" s="5">
        <v>59</v>
      </c>
      <c r="B61" s="6" t="s">
        <v>602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8">
        <f t="shared" si="0"/>
        <v>1.7373259174838351</v>
      </c>
    </row>
    <row r="62" spans="1:8" x14ac:dyDescent="0.25">
      <c r="A62" s="5">
        <v>60</v>
      </c>
      <c r="B62" s="6" t="s">
        <v>603</v>
      </c>
      <c r="C62" s="5">
        <v>7.14</v>
      </c>
      <c r="D62" s="5">
        <v>50</v>
      </c>
      <c r="E62" s="5">
        <v>10</v>
      </c>
      <c r="F62" s="7">
        <v>1.0299883342625622</v>
      </c>
      <c r="G62" s="9">
        <f>0.169+0.0065+0.004675+0.00172+0.0068+0.00476+0.00935+0.004+0.009775+0.004675+0.005+0.005+0.005+0.005+0.005+0.004675+0.0043+0.06+0.02012+0.016</f>
        <v>0.35135000000000016</v>
      </c>
      <c r="H62" s="8">
        <f t="shared" si="0"/>
        <v>0.67863833426256204</v>
      </c>
    </row>
    <row r="63" spans="1:8" x14ac:dyDescent="0.25">
      <c r="A63" s="5">
        <v>61</v>
      </c>
      <c r="B63" s="6" t="s">
        <v>604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8">
        <f t="shared" si="0"/>
        <v>3.3423600000000007</v>
      </c>
    </row>
    <row r="64" spans="1:8" x14ac:dyDescent="0.25">
      <c r="A64" s="5">
        <v>62</v>
      </c>
      <c r="B64" s="6" t="s">
        <v>605</v>
      </c>
      <c r="C64" s="5">
        <v>1.68</v>
      </c>
      <c r="D64" s="5">
        <v>50</v>
      </c>
      <c r="E64" s="5">
        <v>10</v>
      </c>
      <c r="F64" s="7">
        <v>3.3423600000000007</v>
      </c>
      <c r="G64" s="6">
        <f>0.017+0.0239</f>
        <v>4.0900000000000006E-2</v>
      </c>
      <c r="H64" s="8">
        <f t="shared" si="0"/>
        <v>3.3014600000000005</v>
      </c>
    </row>
    <row r="65" spans="1:8" x14ac:dyDescent="0.25">
      <c r="A65" s="5">
        <v>63</v>
      </c>
      <c r="B65" s="6" t="s">
        <v>562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8">
        <f t="shared" si="0"/>
        <v>0.16572128997656577</v>
      </c>
    </row>
    <row r="66" spans="1:8" x14ac:dyDescent="0.25">
      <c r="A66" s="5">
        <v>64</v>
      </c>
      <c r="B66" s="6" t="s">
        <v>606</v>
      </c>
      <c r="C66" s="5">
        <v>7.8</v>
      </c>
      <c r="D66" s="5">
        <v>50</v>
      </c>
      <c r="E66" s="5">
        <v>10</v>
      </c>
      <c r="F66" s="7">
        <v>0.94283547520957622</v>
      </c>
      <c r="G66" s="6">
        <f>0.002+0.0048</f>
        <v>6.7999999999999996E-3</v>
      </c>
      <c r="H66" s="8">
        <f t="shared" si="0"/>
        <v>0.9360354752095762</v>
      </c>
    </row>
    <row r="67" spans="1:8" x14ac:dyDescent="0.25">
      <c r="A67" s="5">
        <v>65</v>
      </c>
      <c r="B67" s="6" t="s">
        <v>607</v>
      </c>
      <c r="C67" s="5">
        <v>9.6</v>
      </c>
      <c r="D67" s="5">
        <v>50</v>
      </c>
      <c r="E67" s="5">
        <v>10</v>
      </c>
      <c r="F67" s="7">
        <v>0.76605382360778063</v>
      </c>
      <c r="G67" s="9">
        <f>0.19+0.0084+0.004675+0.009775+0.005+0.0047</f>
        <v>0.22255000000000003</v>
      </c>
      <c r="H67" s="8">
        <f t="shared" si="0"/>
        <v>0.5435038236077806</v>
      </c>
    </row>
    <row r="68" spans="1:8" x14ac:dyDescent="0.25">
      <c r="A68" s="5">
        <v>66</v>
      </c>
      <c r="B68" s="6" t="s">
        <v>608</v>
      </c>
      <c r="C68" s="5">
        <v>2.5</v>
      </c>
      <c r="D68" s="5">
        <v>35</v>
      </c>
      <c r="E68" s="5">
        <v>10</v>
      </c>
      <c r="F68" s="7">
        <v>2.2811802628316391</v>
      </c>
      <c r="G68" s="9">
        <f>0.4+0.004845+0.009775+0.009+0.00926</f>
        <v>0.43287999999999999</v>
      </c>
      <c r="H68" s="8">
        <f t="shared" ref="H68:H131" si="1">F68-G68</f>
        <v>1.8483002628316392</v>
      </c>
    </row>
    <row r="69" spans="1:8" x14ac:dyDescent="0.25">
      <c r="A69" s="5">
        <v>67</v>
      </c>
      <c r="B69" s="6" t="s">
        <v>609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8">
        <f t="shared" si="1"/>
        <v>1.7636577982166328</v>
      </c>
    </row>
    <row r="70" spans="1:8" x14ac:dyDescent="0.25">
      <c r="A70" s="5">
        <v>68</v>
      </c>
      <c r="B70" s="6" t="s">
        <v>610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9">
        <f>0.05+0.01105+0.0057</f>
        <v>6.6750000000000004E-2</v>
      </c>
      <c r="H70" s="8">
        <f t="shared" si="1"/>
        <v>3.2163378154619169</v>
      </c>
    </row>
    <row r="71" spans="1:8" x14ac:dyDescent="0.25">
      <c r="A71" s="5">
        <v>69</v>
      </c>
      <c r="B71" s="6" t="s">
        <v>611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8">
        <f t="shared" si="1"/>
        <v>1.8612766685251243</v>
      </c>
    </row>
    <row r="72" spans="1:8" x14ac:dyDescent="0.25">
      <c r="A72" s="5">
        <v>70</v>
      </c>
      <c r="B72" s="6" t="s">
        <v>612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8">
        <f t="shared" si="1"/>
        <v>2.7318000000000002</v>
      </c>
    </row>
    <row r="73" spans="1:8" x14ac:dyDescent="0.25">
      <c r="A73" s="5">
        <v>71</v>
      </c>
      <c r="B73" s="6" t="s">
        <v>613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8">
        <f t="shared" si="1"/>
        <v>1.5680419417131541</v>
      </c>
    </row>
    <row r="74" spans="1:8" x14ac:dyDescent="0.25">
      <c r="A74" s="5">
        <v>72</v>
      </c>
      <c r="B74" s="6" t="s">
        <v>614</v>
      </c>
      <c r="C74" s="5">
        <v>19.5</v>
      </c>
      <c r="D74" s="5">
        <v>50</v>
      </c>
      <c r="E74" s="5">
        <v>10</v>
      </c>
      <c r="F74" s="7">
        <v>0.37713419008383042</v>
      </c>
      <c r="G74" s="9">
        <f>0.025+0.00235+0.00235+0.0105</f>
        <v>4.0200000000000007E-2</v>
      </c>
      <c r="H74" s="8">
        <f t="shared" si="1"/>
        <v>0.33693419008383041</v>
      </c>
    </row>
    <row r="75" spans="1:8" x14ac:dyDescent="0.25">
      <c r="A75" s="5">
        <v>73</v>
      </c>
      <c r="B75" s="6" t="s">
        <v>615</v>
      </c>
      <c r="C75" s="5">
        <v>1.6</v>
      </c>
      <c r="D75" s="5">
        <v>50</v>
      </c>
      <c r="E75" s="5">
        <v>10</v>
      </c>
      <c r="F75" s="7">
        <v>3.3423600000000007</v>
      </c>
      <c r="G75" s="9">
        <f>0.052+0.00235+0.0105</f>
        <v>6.4849999999999991E-2</v>
      </c>
      <c r="H75" s="8">
        <f t="shared" si="1"/>
        <v>3.2775100000000008</v>
      </c>
    </row>
    <row r="76" spans="1:8" x14ac:dyDescent="0.25">
      <c r="A76" s="5">
        <v>74</v>
      </c>
      <c r="B76" s="6" t="s">
        <v>616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8">
        <f t="shared" si="1"/>
        <v>2.1285202141317252</v>
      </c>
    </row>
    <row r="77" spans="1:8" x14ac:dyDescent="0.25">
      <c r="A77" s="5">
        <v>75</v>
      </c>
      <c r="B77" s="6" t="s">
        <v>617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8">
        <f t="shared" si="1"/>
        <v>2.1985202141317255</v>
      </c>
    </row>
    <row r="78" spans="1:8" x14ac:dyDescent="0.25">
      <c r="A78" s="5">
        <v>76</v>
      </c>
      <c r="B78" s="6" t="s">
        <v>618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8">
        <f t="shared" si="1"/>
        <v>1.1601959134446833</v>
      </c>
    </row>
    <row r="79" spans="1:8" x14ac:dyDescent="0.25">
      <c r="A79" s="5">
        <v>77</v>
      </c>
      <c r="B79" s="6" t="s">
        <v>619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8">
        <f t="shared" si="1"/>
        <v>0.66904351789504368</v>
      </c>
    </row>
    <row r="80" spans="1:8" x14ac:dyDescent="0.25">
      <c r="A80" s="5">
        <v>78</v>
      </c>
      <c r="B80" s="6" t="s">
        <v>620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8">
        <f t="shared" si="1"/>
        <v>-0.13999568377309096</v>
      </c>
    </row>
    <row r="81" spans="1:8" x14ac:dyDescent="0.25">
      <c r="A81" s="5">
        <v>79</v>
      </c>
      <c r="B81" s="6" t="s">
        <v>621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8">
        <f t="shared" si="1"/>
        <v>0.69433097156032952</v>
      </c>
    </row>
    <row r="82" spans="1:8" x14ac:dyDescent="0.25">
      <c r="A82" s="5">
        <v>80</v>
      </c>
      <c r="B82" s="6" t="s">
        <v>622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8">
        <f t="shared" si="1"/>
        <v>1.3408453945426426</v>
      </c>
    </row>
    <row r="83" spans="1:8" x14ac:dyDescent="0.25">
      <c r="A83" s="5">
        <v>81</v>
      </c>
      <c r="B83" s="6" t="s">
        <v>623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8">
        <f t="shared" si="1"/>
        <v>3.3253600000000008</v>
      </c>
    </row>
    <row r="84" spans="1:8" x14ac:dyDescent="0.25">
      <c r="A84" s="5">
        <v>82</v>
      </c>
      <c r="B84" s="6" t="s">
        <v>624</v>
      </c>
      <c r="C84" s="5">
        <v>11.41</v>
      </c>
      <c r="D84" s="5">
        <v>50</v>
      </c>
      <c r="E84" s="5">
        <v>10</v>
      </c>
      <c r="F84" s="7">
        <v>0.64453257726859714</v>
      </c>
      <c r="G84" s="9">
        <f>0.009+0.00235</f>
        <v>1.1349999999999999E-2</v>
      </c>
      <c r="H84" s="8">
        <f t="shared" si="1"/>
        <v>0.63318257726859717</v>
      </c>
    </row>
    <row r="85" spans="1:8" x14ac:dyDescent="0.25">
      <c r="A85" s="5">
        <v>83</v>
      </c>
      <c r="B85" s="6" t="s">
        <v>625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0.324+0.00935+0.0094</f>
        <v>0.34275000000000005</v>
      </c>
      <c r="H85" s="8">
        <f t="shared" si="1"/>
        <v>0.33504877480504097</v>
      </c>
    </row>
    <row r="86" spans="1:8" x14ac:dyDescent="0.25">
      <c r="A86" s="5">
        <v>84</v>
      </c>
      <c r="B86" s="6" t="s">
        <v>626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8">
        <f t="shared" si="1"/>
        <v>0.68333097156032951</v>
      </c>
    </row>
    <row r="87" spans="1:8" x14ac:dyDescent="0.25">
      <c r="A87" s="5">
        <v>85</v>
      </c>
      <c r="B87" s="6" t="s">
        <v>627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8">
        <f t="shared" si="1"/>
        <v>2.7523000000000004</v>
      </c>
    </row>
    <row r="88" spans="1:8" x14ac:dyDescent="0.25">
      <c r="A88" s="5">
        <v>86</v>
      </c>
      <c r="B88" s="6" t="s">
        <v>628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8">
        <f t="shared" si="1"/>
        <v>3.3333600000000008</v>
      </c>
    </row>
    <row r="89" spans="1:8" x14ac:dyDescent="0.25">
      <c r="A89" s="5">
        <v>87</v>
      </c>
      <c r="B89" s="6" t="s">
        <v>629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8">
        <f t="shared" si="1"/>
        <v>2.7823002804105927</v>
      </c>
    </row>
    <row r="90" spans="1:8" x14ac:dyDescent="0.25">
      <c r="A90" s="5">
        <v>88</v>
      </c>
      <c r="B90" s="6" t="s">
        <v>630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f>0.136+0.0099+0.00119</f>
        <v>0.14709</v>
      </c>
      <c r="H90" s="8">
        <f t="shared" si="1"/>
        <v>0.65955082844117374</v>
      </c>
    </row>
    <row r="91" spans="1:8" x14ac:dyDescent="0.25">
      <c r="A91" s="5">
        <v>89</v>
      </c>
      <c r="B91" s="6" t="s">
        <v>631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9">
        <f>0.089+0.00235</f>
        <v>9.1350000000000001E-2</v>
      </c>
      <c r="H91" s="8">
        <f t="shared" si="1"/>
        <v>0.54020599746169407</v>
      </c>
    </row>
    <row r="92" spans="1:8" x14ac:dyDescent="0.25">
      <c r="A92" s="5">
        <v>90</v>
      </c>
      <c r="B92" s="6" t="s">
        <v>632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8">
        <f t="shared" si="1"/>
        <v>3.3153600000000005</v>
      </c>
    </row>
    <row r="93" spans="1:8" x14ac:dyDescent="0.25">
      <c r="A93" s="5">
        <v>91</v>
      </c>
      <c r="B93" s="6" t="s">
        <v>633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8">
        <f t="shared" si="1"/>
        <v>0.28596652871541745</v>
      </c>
    </row>
    <row r="94" spans="1:8" x14ac:dyDescent="0.25">
      <c r="A94" s="5">
        <v>92</v>
      </c>
      <c r="B94" s="6" t="s">
        <v>634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9">
        <f>0.008+0.02703</f>
        <v>3.5029999999999999E-2</v>
      </c>
      <c r="H94" s="8">
        <f t="shared" si="1"/>
        <v>2.7502700000000004</v>
      </c>
    </row>
    <row r="95" spans="1:8" x14ac:dyDescent="0.25">
      <c r="A95" s="5">
        <v>93</v>
      </c>
      <c r="B95" s="6" t="s">
        <v>635</v>
      </c>
      <c r="C95" s="5">
        <v>19.04</v>
      </c>
      <c r="D95" s="5">
        <v>35</v>
      </c>
      <c r="E95" s="5">
        <v>10</v>
      </c>
      <c r="F95" s="7">
        <v>0.29952471938440639</v>
      </c>
      <c r="G95" s="9">
        <f>0.129+0.00442</f>
        <v>0.13342000000000001</v>
      </c>
      <c r="H95" s="8">
        <f t="shared" si="1"/>
        <v>0.16610471938440638</v>
      </c>
    </row>
    <row r="96" spans="1:8" x14ac:dyDescent="0.25">
      <c r="A96" s="5">
        <v>94</v>
      </c>
      <c r="B96" s="6" t="s">
        <v>636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f>0.066+0.0022</f>
        <v>6.8199999999999997E-2</v>
      </c>
      <c r="H96" s="8">
        <f t="shared" si="1"/>
        <v>1.322763574897341</v>
      </c>
    </row>
    <row r="97" spans="1:8" x14ac:dyDescent="0.25">
      <c r="A97" s="5">
        <v>95</v>
      </c>
      <c r="B97" s="6" t="s">
        <v>637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8">
        <f t="shared" si="1"/>
        <v>2.699690789085285</v>
      </c>
    </row>
    <row r="98" spans="1:8" x14ac:dyDescent="0.25">
      <c r="A98" s="5">
        <v>96</v>
      </c>
      <c r="B98" s="6" t="s">
        <v>638</v>
      </c>
      <c r="C98" s="5">
        <v>9</v>
      </c>
      <c r="D98" s="5">
        <v>35</v>
      </c>
      <c r="E98" s="5">
        <v>10</v>
      </c>
      <c r="F98" s="7">
        <v>0.6336611841198998</v>
      </c>
      <c r="G98" s="9">
        <f>0.016+0.00425</f>
        <v>2.0250000000000001E-2</v>
      </c>
      <c r="H98" s="8">
        <f t="shared" si="1"/>
        <v>0.61341118411989981</v>
      </c>
    </row>
    <row r="99" spans="1:8" x14ac:dyDescent="0.25">
      <c r="A99" s="5">
        <v>97</v>
      </c>
      <c r="B99" s="6" t="s">
        <v>639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9">
        <f>0.032+0.0051+0.0105+0.00235+0.009</f>
        <v>5.8950000000000002E-2</v>
      </c>
      <c r="H99" s="8">
        <f t="shared" si="1"/>
        <v>0.23204656378605459</v>
      </c>
    </row>
    <row r="100" spans="1:8" x14ac:dyDescent="0.25">
      <c r="A100" s="5">
        <v>98</v>
      </c>
      <c r="B100" s="6" t="s">
        <v>640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8">
        <f t="shared" si="1"/>
        <v>2.2731802628316391</v>
      </c>
    </row>
    <row r="101" spans="1:8" x14ac:dyDescent="0.25">
      <c r="A101" s="5">
        <v>99</v>
      </c>
      <c r="B101" s="6" t="s">
        <v>641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8">
        <f t="shared" si="1"/>
        <v>2.7693000000000003</v>
      </c>
    </row>
    <row r="102" spans="1:8" x14ac:dyDescent="0.25">
      <c r="A102" s="5">
        <v>100</v>
      </c>
      <c r="B102" s="6" t="s">
        <v>642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8">
        <f t="shared" si="1"/>
        <v>1.1002718819737169</v>
      </c>
    </row>
    <row r="103" spans="1:8" x14ac:dyDescent="0.25">
      <c r="A103" s="5">
        <v>101</v>
      </c>
      <c r="B103" s="6" t="s">
        <v>643</v>
      </c>
      <c r="C103" s="5">
        <v>12.32</v>
      </c>
      <c r="D103" s="5">
        <v>50</v>
      </c>
      <c r="E103" s="5">
        <v>10</v>
      </c>
      <c r="F103" s="7">
        <v>0.5969250573567122</v>
      </c>
      <c r="G103" s="9">
        <f>0.084+0.0105+0.00235+0.0091+0.00935</f>
        <v>0.1153</v>
      </c>
      <c r="H103" s="8">
        <f t="shared" si="1"/>
        <v>0.48162505735671218</v>
      </c>
    </row>
    <row r="104" spans="1:8" x14ac:dyDescent="0.25">
      <c r="A104" s="5">
        <v>102</v>
      </c>
      <c r="B104" s="6" t="s">
        <v>644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f>0.287+0.0105</f>
        <v>0.29749999999999999</v>
      </c>
      <c r="H104" s="8">
        <f t="shared" si="1"/>
        <v>0.21821645909079201</v>
      </c>
    </row>
    <row r="105" spans="1:8" x14ac:dyDescent="0.25">
      <c r="A105" s="5">
        <v>103</v>
      </c>
      <c r="B105" s="6" t="s">
        <v>645</v>
      </c>
      <c r="C105" s="5">
        <v>15.43</v>
      </c>
      <c r="D105" s="5">
        <v>50</v>
      </c>
      <c r="E105" s="5">
        <v>10</v>
      </c>
      <c r="F105" s="7">
        <v>0.47661158176504814</v>
      </c>
      <c r="G105" s="9">
        <f>0.117+0.0034+0.00235</f>
        <v>0.12275000000000001</v>
      </c>
      <c r="H105" s="8">
        <f t="shared" si="1"/>
        <v>0.35386158176504812</v>
      </c>
    </row>
    <row r="106" spans="1:8" x14ac:dyDescent="0.25">
      <c r="A106" s="5">
        <v>104</v>
      </c>
      <c r="B106" s="6" t="s">
        <v>646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8">
        <f t="shared" si="1"/>
        <v>1.4186444420594773</v>
      </c>
    </row>
    <row r="107" spans="1:8" x14ac:dyDescent="0.25">
      <c r="A107" s="5">
        <v>105</v>
      </c>
      <c r="B107" s="6" t="s">
        <v>647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8">
        <f t="shared" si="1"/>
        <v>1.0187910854415063</v>
      </c>
    </row>
    <row r="108" spans="1:8" x14ac:dyDescent="0.25">
      <c r="A108" s="5">
        <v>106</v>
      </c>
      <c r="B108" s="6" t="s">
        <v>648</v>
      </c>
      <c r="C108" s="5">
        <v>10.5</v>
      </c>
      <c r="D108" s="5">
        <v>50</v>
      </c>
      <c r="E108" s="5">
        <v>10</v>
      </c>
      <c r="F108" s="7">
        <v>0.7003920672985422</v>
      </c>
      <c r="G108" s="9">
        <f>0.337+0.0066+0.0086+0.006</f>
        <v>0.35820000000000002</v>
      </c>
      <c r="H108" s="8">
        <f t="shared" si="1"/>
        <v>0.34219206729854218</v>
      </c>
    </row>
    <row r="109" spans="1:8" x14ac:dyDescent="0.25">
      <c r="A109" s="5">
        <v>107</v>
      </c>
      <c r="B109" s="6" t="s">
        <v>649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8">
        <f t="shared" si="1"/>
        <v>2.7513000000000005</v>
      </c>
    </row>
    <row r="110" spans="1:8" x14ac:dyDescent="0.25">
      <c r="A110" s="5">
        <v>108</v>
      </c>
      <c r="B110" s="6" t="s">
        <v>650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8">
        <f t="shared" si="1"/>
        <v>0.57884305888622445</v>
      </c>
    </row>
    <row r="111" spans="1:8" x14ac:dyDescent="0.25">
      <c r="A111" s="5">
        <v>109</v>
      </c>
      <c r="B111" s="6" t="s">
        <v>651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8">
        <f t="shared" si="1"/>
        <v>0.28788241580409379</v>
      </c>
    </row>
    <row r="112" spans="1:8" x14ac:dyDescent="0.25">
      <c r="A112" s="5">
        <v>110</v>
      </c>
      <c r="B112" s="6" t="s">
        <v>652</v>
      </c>
      <c r="C112" s="5">
        <v>13.56</v>
      </c>
      <c r="D112" s="5">
        <v>35</v>
      </c>
      <c r="E112" s="5">
        <v>10</v>
      </c>
      <c r="F112" s="7">
        <v>0.42057158238046438</v>
      </c>
      <c r="G112" s="9">
        <f>0.067+0.00235+0.0105+0.00867+0.02918</f>
        <v>0.1177</v>
      </c>
      <c r="H112" s="8">
        <f t="shared" si="1"/>
        <v>0.30287158238046441</v>
      </c>
    </row>
    <row r="113" spans="1:8" x14ac:dyDescent="0.25">
      <c r="A113" s="5">
        <v>111</v>
      </c>
      <c r="B113" s="6" t="s">
        <v>653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8">
        <f t="shared" si="1"/>
        <v>1.6197540483320301</v>
      </c>
    </row>
    <row r="114" spans="1:8" x14ac:dyDescent="0.25">
      <c r="A114" s="5">
        <v>112</v>
      </c>
      <c r="B114" s="6" t="s">
        <v>654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0.058+0.00935+0.04722</f>
        <v>0.11457000000000001</v>
      </c>
      <c r="H114" s="8">
        <f t="shared" si="1"/>
        <v>2.1440243196352862</v>
      </c>
    </row>
    <row r="115" spans="1:8" x14ac:dyDescent="0.25">
      <c r="A115" s="5">
        <v>113</v>
      </c>
      <c r="B115" s="6" t="s">
        <v>655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8">
        <f t="shared" si="1"/>
        <v>0.55511280951755859</v>
      </c>
    </row>
    <row r="116" spans="1:8" x14ac:dyDescent="0.25">
      <c r="A116" s="5">
        <v>114</v>
      </c>
      <c r="B116" s="6" t="s">
        <v>656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8">
        <f t="shared" si="1"/>
        <v>1.0082082637247234</v>
      </c>
    </row>
    <row r="117" spans="1:8" x14ac:dyDescent="0.25">
      <c r="A117" s="5">
        <v>115</v>
      </c>
      <c r="B117" s="6" t="s">
        <v>657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8">
        <f t="shared" si="1"/>
        <v>2.4188098082593497</v>
      </c>
    </row>
    <row r="118" spans="1:8" x14ac:dyDescent="0.25">
      <c r="A118" s="5">
        <v>116</v>
      </c>
      <c r="B118" s="6" t="s">
        <v>658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8">
        <f t="shared" si="1"/>
        <v>2.0859929146809879</v>
      </c>
    </row>
    <row r="119" spans="1:8" x14ac:dyDescent="0.25">
      <c r="A119" s="5">
        <v>117</v>
      </c>
      <c r="B119" s="6" t="s">
        <v>659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8">
        <f t="shared" si="1"/>
        <v>0.86833399619254137</v>
      </c>
    </row>
    <row r="120" spans="1:8" x14ac:dyDescent="0.25">
      <c r="A120" s="5">
        <v>118</v>
      </c>
      <c r="B120" s="6" t="s">
        <v>660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8">
        <f t="shared" si="1"/>
        <v>3.3383600000000007</v>
      </c>
    </row>
    <row r="121" spans="1:8" x14ac:dyDescent="0.25">
      <c r="A121" s="5">
        <v>119</v>
      </c>
      <c r="B121" s="6" t="s">
        <v>661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8">
        <f t="shared" si="1"/>
        <v>2.7783000000000002</v>
      </c>
    </row>
    <row r="122" spans="1:8" x14ac:dyDescent="0.25">
      <c r="A122" s="5">
        <v>120</v>
      </c>
      <c r="B122" s="6" t="s">
        <v>662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8">
        <f t="shared" si="1"/>
        <v>1.6683901605987941</v>
      </c>
    </row>
    <row r="123" spans="1:8" x14ac:dyDescent="0.25">
      <c r="A123" s="5">
        <v>121</v>
      </c>
      <c r="B123" s="6" t="s">
        <v>663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8">
        <f t="shared" si="1"/>
        <v>2.4092281417391015</v>
      </c>
    </row>
    <row r="124" spans="1:8" x14ac:dyDescent="0.25">
      <c r="A124" s="5">
        <v>122</v>
      </c>
      <c r="B124" s="6" t="s">
        <v>664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8">
        <f t="shared" si="1"/>
        <v>3.1528778907908168</v>
      </c>
    </row>
    <row r="125" spans="1:8" x14ac:dyDescent="0.25">
      <c r="A125" s="5">
        <v>123</v>
      </c>
      <c r="B125" s="6" t="s">
        <v>665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f>0.017+0.0105</f>
        <v>2.7500000000000004E-2</v>
      </c>
      <c r="H125" s="8">
        <f t="shared" si="1"/>
        <v>1.5472573247611763</v>
      </c>
    </row>
    <row r="126" spans="1:8" x14ac:dyDescent="0.25">
      <c r="A126" s="5">
        <v>124</v>
      </c>
      <c r="B126" s="6" t="s">
        <v>666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8">
        <f t="shared" si="1"/>
        <v>1.992810196287415</v>
      </c>
    </row>
    <row r="127" spans="1:8" x14ac:dyDescent="0.25">
      <c r="A127" s="5">
        <v>125</v>
      </c>
      <c r="B127" s="6" t="s">
        <v>667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8">
        <f t="shared" si="1"/>
        <v>2.6305350386357587</v>
      </c>
    </row>
    <row r="128" spans="1:8" x14ac:dyDescent="0.25">
      <c r="A128" s="5">
        <v>126</v>
      </c>
      <c r="B128" s="6" t="s">
        <v>668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f>0.241+0.0235</f>
        <v>0.26450000000000001</v>
      </c>
      <c r="H128" s="8">
        <f t="shared" si="1"/>
        <v>0.10046857104886814</v>
      </c>
    </row>
    <row r="129" spans="1:8" x14ac:dyDescent="0.25">
      <c r="A129" s="5">
        <v>127</v>
      </c>
      <c r="B129" s="6" t="s">
        <v>669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f>0.034+0.0249</f>
        <v>5.8900000000000001E-2</v>
      </c>
      <c r="H129" s="8">
        <f t="shared" si="1"/>
        <v>2.1345425604150381</v>
      </c>
    </row>
    <row r="130" spans="1:8" x14ac:dyDescent="0.25">
      <c r="A130" s="5">
        <v>128</v>
      </c>
      <c r="B130" s="6" t="s">
        <v>670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8">
        <f t="shared" si="1"/>
        <v>2.7523000000000004</v>
      </c>
    </row>
    <row r="131" spans="1:8" x14ac:dyDescent="0.25">
      <c r="A131" s="5">
        <v>129</v>
      </c>
      <c r="B131" s="6" t="s">
        <v>671</v>
      </c>
      <c r="C131" s="5">
        <v>9.1</v>
      </c>
      <c r="D131" s="5">
        <v>35</v>
      </c>
      <c r="E131" s="5">
        <v>10</v>
      </c>
      <c r="F131" s="7">
        <v>0.62669787440429647</v>
      </c>
      <c r="G131" s="9">
        <f>0.267+0.0099+0.0069+0.0081</f>
        <v>0.29190000000000005</v>
      </c>
      <c r="H131" s="8">
        <f t="shared" si="1"/>
        <v>0.33479787440429642</v>
      </c>
    </row>
    <row r="132" spans="1:8" x14ac:dyDescent="0.25">
      <c r="A132" s="5">
        <v>130</v>
      </c>
      <c r="B132" s="6" t="s">
        <v>672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8">
        <f t="shared" ref="H132:H175" si="2">F132-G132</f>
        <v>2.4415601147674542</v>
      </c>
    </row>
    <row r="133" spans="1:8" x14ac:dyDescent="0.25">
      <c r="A133" s="5">
        <v>131</v>
      </c>
      <c r="B133" s="6" t="s">
        <v>673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f>0.084+0.057</f>
        <v>0.14100000000000001</v>
      </c>
      <c r="H133" s="8">
        <f t="shared" si="2"/>
        <v>1.2168453945426425</v>
      </c>
    </row>
    <row r="134" spans="1:8" x14ac:dyDescent="0.25">
      <c r="A134" s="5">
        <v>132</v>
      </c>
      <c r="B134" s="6" t="s">
        <v>674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8">
        <f t="shared" si="2"/>
        <v>2.7853000000000003</v>
      </c>
    </row>
    <row r="135" spans="1:8" x14ac:dyDescent="0.25">
      <c r="A135" s="5">
        <v>133</v>
      </c>
      <c r="B135" s="6" t="s">
        <v>675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8">
        <f t="shared" si="2"/>
        <v>0.30739992361087021</v>
      </c>
    </row>
    <row r="136" spans="1:8" x14ac:dyDescent="0.25">
      <c r="A136" s="5">
        <v>134</v>
      </c>
      <c r="B136" s="6" t="s">
        <v>676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0.32</v>
      </c>
      <c r="H136" s="8">
        <f t="shared" si="2"/>
        <v>3.0223600000000008</v>
      </c>
    </row>
    <row r="137" spans="1:8" x14ac:dyDescent="0.25">
      <c r="A137" s="5">
        <v>135</v>
      </c>
      <c r="B137" s="6" t="s">
        <v>677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8">
        <f t="shared" si="2"/>
        <v>1.8176073561945123</v>
      </c>
    </row>
    <row r="138" spans="1:8" x14ac:dyDescent="0.25">
      <c r="A138" s="5">
        <v>136</v>
      </c>
      <c r="B138" s="6" t="s">
        <v>678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8">
        <f t="shared" si="2"/>
        <v>0.61776578938046833</v>
      </c>
    </row>
    <row r="139" spans="1:8" x14ac:dyDescent="0.25">
      <c r="A139" s="5">
        <v>137</v>
      </c>
      <c r="B139" s="6" t="s">
        <v>679</v>
      </c>
      <c r="C139" s="5">
        <v>9.1</v>
      </c>
      <c r="D139" s="5">
        <v>35</v>
      </c>
      <c r="E139" s="5">
        <v>10</v>
      </c>
      <c r="F139" s="7">
        <v>0.62669787440429647</v>
      </c>
      <c r="G139" s="9">
        <f>0.067+0.0003+0.015+0.0149</f>
        <v>9.7199999999999995E-2</v>
      </c>
      <c r="H139" s="8">
        <f t="shared" si="2"/>
        <v>0.52949787440429652</v>
      </c>
    </row>
    <row r="140" spans="1:8" x14ac:dyDescent="0.25">
      <c r="A140" s="5">
        <v>138</v>
      </c>
      <c r="B140" s="6" t="s">
        <v>680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0.085+0.0105+0.0056</f>
        <v>0.1011</v>
      </c>
      <c r="H140" s="8">
        <f t="shared" si="2"/>
        <v>1.689465355440847</v>
      </c>
    </row>
    <row r="141" spans="1:8" x14ac:dyDescent="0.25">
      <c r="A141" s="5">
        <v>139</v>
      </c>
      <c r="B141" s="6" t="s">
        <v>681</v>
      </c>
      <c r="C141" s="5">
        <v>15.34</v>
      </c>
      <c r="D141" s="5">
        <v>35</v>
      </c>
      <c r="E141" s="5">
        <v>10</v>
      </c>
      <c r="F141" s="7">
        <v>0.37176992549407417</v>
      </c>
      <c r="G141" s="13">
        <f>0.041+0.036165+0.00493</f>
        <v>8.2095000000000015E-2</v>
      </c>
      <c r="H141" s="8">
        <f t="shared" si="2"/>
        <v>0.28967492549407414</v>
      </c>
    </row>
    <row r="142" spans="1:8" x14ac:dyDescent="0.25">
      <c r="A142" s="5">
        <v>140</v>
      </c>
      <c r="B142" s="6" t="s">
        <v>682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8">
        <f t="shared" si="2"/>
        <v>2.1764425604150381</v>
      </c>
    </row>
    <row r="143" spans="1:8" x14ac:dyDescent="0.25">
      <c r="A143" s="5">
        <v>141</v>
      </c>
      <c r="B143" s="6" t="s">
        <v>683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8">
        <f t="shared" si="2"/>
        <v>2.7353000000000005</v>
      </c>
    </row>
    <row r="144" spans="1:8" x14ac:dyDescent="0.25">
      <c r="A144" s="5">
        <v>142</v>
      </c>
      <c r="B144" s="6" t="s">
        <v>684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8">
        <f t="shared" si="2"/>
        <v>2.7523000000000004</v>
      </c>
    </row>
    <row r="145" spans="1:8" x14ac:dyDescent="0.25">
      <c r="A145" s="5">
        <v>143</v>
      </c>
      <c r="B145" s="6" t="s">
        <v>685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8">
        <f t="shared" si="2"/>
        <v>2.7853000000000003</v>
      </c>
    </row>
    <row r="146" spans="1:8" x14ac:dyDescent="0.25">
      <c r="A146" s="5">
        <v>144</v>
      </c>
      <c r="B146" s="6" t="s">
        <v>686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8">
        <f t="shared" si="2"/>
        <v>2.7343000000000002</v>
      </c>
    </row>
    <row r="147" spans="1:8" x14ac:dyDescent="0.25">
      <c r="A147" s="5">
        <v>145</v>
      </c>
      <c r="B147" s="6" t="s">
        <v>687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8">
        <f t="shared" si="2"/>
        <v>0.29621652484679589</v>
      </c>
    </row>
    <row r="148" spans="1:8" x14ac:dyDescent="0.25">
      <c r="A148" s="5">
        <v>146</v>
      </c>
      <c r="B148" s="6" t="s">
        <v>688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8">
        <f t="shared" si="2"/>
        <v>0.98176197605451576</v>
      </c>
    </row>
    <row r="149" spans="1:8" x14ac:dyDescent="0.25">
      <c r="A149" s="5">
        <v>147</v>
      </c>
      <c r="B149" s="6" t="s">
        <v>689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8">
        <f t="shared" si="2"/>
        <v>0.39107392795441082</v>
      </c>
    </row>
    <row r="150" spans="1:8" x14ac:dyDescent="0.25">
      <c r="A150" s="5">
        <v>148</v>
      </c>
      <c r="B150" s="6" t="s">
        <v>690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8">
        <f t="shared" si="2"/>
        <v>0.72415636150873131</v>
      </c>
    </row>
    <row r="151" spans="1:8" x14ac:dyDescent="0.25">
      <c r="A151" s="5">
        <v>149</v>
      </c>
      <c r="B151" s="6" t="s">
        <v>691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8">
        <f t="shared" si="2"/>
        <v>3.3343600000000007</v>
      </c>
    </row>
    <row r="152" spans="1:8" x14ac:dyDescent="0.25">
      <c r="A152" s="5">
        <v>150</v>
      </c>
      <c r="B152" s="6" t="s">
        <v>692</v>
      </c>
      <c r="C152" s="5">
        <v>15.54</v>
      </c>
      <c r="D152" s="5">
        <v>50</v>
      </c>
      <c r="E152" s="5">
        <v>10</v>
      </c>
      <c r="F152" s="7">
        <v>0.47323788330982586</v>
      </c>
      <c r="G152" s="9">
        <f>0.008+0.00425</f>
        <v>1.225E-2</v>
      </c>
      <c r="H152" s="8">
        <f t="shared" si="2"/>
        <v>0.46098788330982587</v>
      </c>
    </row>
    <row r="153" spans="1:8" x14ac:dyDescent="0.25">
      <c r="A153" s="5">
        <v>151</v>
      </c>
      <c r="B153" s="6" t="s">
        <v>693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8">
        <f t="shared" si="2"/>
        <v>2.3037002294268487</v>
      </c>
    </row>
    <row r="154" spans="1:8" x14ac:dyDescent="0.25">
      <c r="A154" s="5">
        <v>152</v>
      </c>
      <c r="B154" s="6" t="s">
        <v>694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8">
        <f t="shared" si="2"/>
        <v>3.2583600000000006</v>
      </c>
    </row>
    <row r="155" spans="1:8" x14ac:dyDescent="0.25">
      <c r="A155" s="5">
        <v>153</v>
      </c>
      <c r="B155" s="6" t="s">
        <v>695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8">
        <f t="shared" si="2"/>
        <v>1.4710463185628655</v>
      </c>
    </row>
    <row r="156" spans="1:8" x14ac:dyDescent="0.25">
      <c r="A156" s="5">
        <v>154</v>
      </c>
      <c r="B156" s="6" t="s">
        <v>696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8">
        <f t="shared" si="2"/>
        <v>2.5513000000000003</v>
      </c>
    </row>
    <row r="157" spans="1:8" x14ac:dyDescent="0.25">
      <c r="A157" s="5">
        <v>155</v>
      </c>
      <c r="B157" s="6" t="s">
        <v>697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f>0.05+0.0072</f>
        <v>5.7200000000000001E-2</v>
      </c>
      <c r="H157" s="8">
        <f t="shared" si="2"/>
        <v>3.2851600000000007</v>
      </c>
    </row>
    <row r="158" spans="1:8" x14ac:dyDescent="0.25">
      <c r="A158" s="5">
        <v>156</v>
      </c>
      <c r="B158" s="6" t="s">
        <v>698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8">
        <f t="shared" si="2"/>
        <v>0.53719353061240338</v>
      </c>
    </row>
    <row r="159" spans="1:8" x14ac:dyDescent="0.25">
      <c r="A159" s="5">
        <v>157</v>
      </c>
      <c r="B159" s="6" t="s">
        <v>699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8">
        <f t="shared" si="2"/>
        <v>0.29452471938440639</v>
      </c>
    </row>
    <row r="160" spans="1:8" x14ac:dyDescent="0.25">
      <c r="A160" s="5">
        <v>158</v>
      </c>
      <c r="B160" s="6" t="s">
        <v>700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8">
        <f t="shared" si="2"/>
        <v>1.9799766685251243</v>
      </c>
    </row>
    <row r="161" spans="1:8" x14ac:dyDescent="0.25">
      <c r="A161" s="5">
        <v>159</v>
      </c>
      <c r="B161" s="6" t="s">
        <v>701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8">
        <f t="shared" si="2"/>
        <v>1.2709016002593982</v>
      </c>
    </row>
    <row r="162" spans="1:8" x14ac:dyDescent="0.25">
      <c r="A162" s="5">
        <v>160</v>
      </c>
      <c r="B162" s="6" t="s">
        <v>702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8">
        <f t="shared" si="2"/>
        <v>0.39328421993374801</v>
      </c>
    </row>
    <row r="163" spans="1:8" x14ac:dyDescent="0.25">
      <c r="A163" s="5">
        <v>161</v>
      </c>
      <c r="B163" s="6" t="s">
        <v>703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8">
        <f t="shared" si="2"/>
        <v>2.7088032005187967</v>
      </c>
    </row>
    <row r="164" spans="1:8" x14ac:dyDescent="0.25">
      <c r="A164" s="5">
        <v>162</v>
      </c>
      <c r="B164" s="6" t="s">
        <v>704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8">
        <f t="shared" si="2"/>
        <v>2.7633000000000005</v>
      </c>
    </row>
    <row r="165" spans="1:8" x14ac:dyDescent="0.25">
      <c r="A165" s="5">
        <v>163</v>
      </c>
      <c r="B165" s="6" t="s">
        <v>705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0.118+0.0018+0.0158+0.0091</f>
        <v>0.1447</v>
      </c>
      <c r="H165" s="8">
        <f t="shared" si="2"/>
        <v>0.98459715981764306</v>
      </c>
    </row>
    <row r="166" spans="1:8" x14ac:dyDescent="0.25">
      <c r="A166" s="5">
        <v>164</v>
      </c>
      <c r="B166" s="6" t="s">
        <v>706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8">
        <f t="shared" si="2"/>
        <v>2.0317680918139636</v>
      </c>
    </row>
    <row r="167" spans="1:8" x14ac:dyDescent="0.25">
      <c r="A167" s="5">
        <v>165</v>
      </c>
      <c r="B167" s="6" t="s">
        <v>707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8">
        <f t="shared" si="2"/>
        <v>2.7523000000000004</v>
      </c>
    </row>
    <row r="168" spans="1:8" x14ac:dyDescent="0.25">
      <c r="A168" s="5">
        <v>166</v>
      </c>
      <c r="B168" s="6" t="s">
        <v>708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8">
        <f t="shared" si="2"/>
        <v>1.2019860011150745</v>
      </c>
    </row>
    <row r="169" spans="1:8" x14ac:dyDescent="0.25">
      <c r="A169" s="5">
        <v>167</v>
      </c>
      <c r="B169" s="6" t="s">
        <v>709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9">
        <f>0.017+0.00425</f>
        <v>2.1250000000000002E-2</v>
      </c>
      <c r="H169" s="8">
        <f t="shared" si="2"/>
        <v>0.20792348582337808</v>
      </c>
    </row>
    <row r="170" spans="1:8" x14ac:dyDescent="0.25">
      <c r="A170" s="5">
        <v>168</v>
      </c>
      <c r="B170" s="6" t="s">
        <v>710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8">
        <f t="shared" si="2"/>
        <v>0.25781207498831832</v>
      </c>
    </row>
    <row r="171" spans="1:8" x14ac:dyDescent="0.25">
      <c r="A171" s="5">
        <v>169</v>
      </c>
      <c r="B171" s="6" t="s">
        <v>711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8">
        <f t="shared" si="2"/>
        <v>0.39606530448156096</v>
      </c>
    </row>
    <row r="172" spans="1:8" x14ac:dyDescent="0.25">
      <c r="A172" s="5">
        <v>170</v>
      </c>
      <c r="B172" s="6" t="s">
        <v>712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8">
        <f t="shared" si="2"/>
        <v>0.35840062147014345</v>
      </c>
    </row>
    <row r="173" spans="1:8" x14ac:dyDescent="0.25">
      <c r="A173" s="5">
        <v>171</v>
      </c>
      <c r="B173" s="6" t="s">
        <v>713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8">
        <f t="shared" si="2"/>
        <v>1.6559196526076287</v>
      </c>
    </row>
    <row r="174" spans="1:8" x14ac:dyDescent="0.25">
      <c r="A174" s="5">
        <v>172</v>
      </c>
      <c r="B174" s="6" t="s">
        <v>714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8">
        <f t="shared" si="2"/>
        <v>3.3423600000000007</v>
      </c>
    </row>
    <row r="175" spans="1:8" x14ac:dyDescent="0.25">
      <c r="A175" s="5">
        <v>173</v>
      </c>
      <c r="B175" s="6" t="s">
        <v>715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8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Юлия Бухарова</cp:lastModifiedBy>
  <cp:lastPrinted>2021-10-27T02:56:57Z</cp:lastPrinted>
  <dcterms:created xsi:type="dcterms:W3CDTF">2015-06-05T18:19:34Z</dcterms:created>
  <dcterms:modified xsi:type="dcterms:W3CDTF">2024-03-18T09:24:51Z</dcterms:modified>
</cp:coreProperties>
</file>